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832"/>
  </bookViews>
  <sheets>
    <sheet name="2 чтение" sheetId="7" r:id="rId1"/>
  </sheets>
  <definedNames>
    <definedName name="_xlnm.Print_Titles" localSheetId="0">'2 чтение'!$9:$11</definedName>
    <definedName name="_xlnm.Print_Area" localSheetId="0">'2 чтение'!$A$1:$F$159</definedName>
  </definedNames>
  <calcPr calcId="152511" fullCalcOnLoad="1"/>
</workbook>
</file>

<file path=xl/calcChain.xml><?xml version="1.0" encoding="utf-8"?>
<calcChain xmlns="http://schemas.openxmlformats.org/spreadsheetml/2006/main">
  <c r="E31" i="7"/>
  <c r="F31"/>
  <c r="E38"/>
  <c r="F38"/>
  <c r="E39"/>
  <c r="F39"/>
  <c r="D39"/>
  <c r="D38"/>
  <c r="D31"/>
  <c r="D29"/>
  <c r="E55"/>
  <c r="F55"/>
  <c r="F54"/>
  <c r="D55"/>
  <c r="D54"/>
  <c r="D14"/>
  <c r="D13"/>
  <c r="E80"/>
  <c r="F80"/>
  <c r="D80"/>
  <c r="E36"/>
  <c r="E35"/>
  <c r="F36"/>
  <c r="F35"/>
  <c r="D36"/>
  <c r="D35"/>
  <c r="D41"/>
  <c r="E52"/>
  <c r="F52"/>
  <c r="D52"/>
  <c r="E45"/>
  <c r="F45"/>
  <c r="D45"/>
  <c r="E76"/>
  <c r="F76"/>
  <c r="D76"/>
  <c r="E105"/>
  <c r="F105"/>
  <c r="D105"/>
  <c r="E74"/>
  <c r="F74"/>
  <c r="D74"/>
  <c r="E50"/>
  <c r="F50"/>
  <c r="D50"/>
  <c r="E43"/>
  <c r="F43"/>
  <c r="E41"/>
  <c r="F41"/>
  <c r="D43"/>
  <c r="E85"/>
  <c r="F85"/>
  <c r="D85"/>
  <c r="E83"/>
  <c r="E82"/>
  <c r="F83"/>
  <c r="F82"/>
  <c r="D83"/>
  <c r="D82"/>
  <c r="E102"/>
  <c r="E101"/>
  <c r="F102"/>
  <c r="F101"/>
  <c r="D101"/>
  <c r="D92"/>
  <c r="D91"/>
  <c r="D90"/>
  <c r="F120"/>
  <c r="F119"/>
  <c r="F118"/>
  <c r="F117"/>
  <c r="E120"/>
  <c r="E151"/>
  <c r="D154"/>
  <c r="D153"/>
  <c r="D122"/>
  <c r="F66"/>
  <c r="F60"/>
  <c r="F59"/>
  <c r="E78"/>
  <c r="F78"/>
  <c r="E68"/>
  <c r="F68"/>
  <c r="E61"/>
  <c r="E54"/>
  <c r="E122"/>
  <c r="D78"/>
  <c r="E65"/>
  <c r="F65"/>
  <c r="D68"/>
  <c r="E72"/>
  <c r="F72"/>
  <c r="D72"/>
  <c r="E70"/>
  <c r="F70"/>
  <c r="D70"/>
  <c r="E66"/>
  <c r="D66"/>
  <c r="D65"/>
  <c r="E63"/>
  <c r="E62"/>
  <c r="F63"/>
  <c r="F62"/>
  <c r="D63"/>
  <c r="D62"/>
  <c r="D60"/>
  <c r="D59"/>
  <c r="E56"/>
  <c r="F56"/>
  <c r="D56"/>
  <c r="E57"/>
  <c r="F57"/>
  <c r="D57"/>
  <c r="E149"/>
  <c r="F149"/>
  <c r="F145"/>
  <c r="F144"/>
  <c r="D149"/>
  <c r="E147"/>
  <c r="E146"/>
  <c r="E145"/>
  <c r="E144"/>
  <c r="F147"/>
  <c r="F146"/>
  <c r="D147"/>
  <c r="D146"/>
  <c r="D145"/>
  <c r="D144"/>
  <c r="E18"/>
  <c r="E17"/>
  <c r="E16"/>
  <c r="E15"/>
  <c r="F18"/>
  <c r="F17"/>
  <c r="F16"/>
  <c r="F15"/>
  <c r="D18"/>
  <c r="D17"/>
  <c r="D16"/>
  <c r="D15"/>
  <c r="E21"/>
  <c r="F21"/>
  <c r="D21"/>
  <c r="E88"/>
  <c r="E87"/>
  <c r="F88"/>
  <c r="F87"/>
  <c r="D88"/>
  <c r="D87"/>
  <c r="E132"/>
  <c r="E131"/>
  <c r="E130"/>
  <c r="E129"/>
  <c r="F132"/>
  <c r="F131"/>
  <c r="F130"/>
  <c r="F129"/>
  <c r="D132"/>
  <c r="D131"/>
  <c r="D130"/>
  <c r="D129"/>
  <c r="E136"/>
  <c r="E135"/>
  <c r="E134"/>
  <c r="F136"/>
  <c r="F135"/>
  <c r="F134"/>
  <c r="D136"/>
  <c r="D135"/>
  <c r="D134"/>
  <c r="E27"/>
  <c r="E26"/>
  <c r="E25"/>
  <c r="E23"/>
  <c r="F27"/>
  <c r="F26"/>
  <c r="F25"/>
  <c r="F23"/>
  <c r="D27"/>
  <c r="D26"/>
  <c r="D25"/>
  <c r="D23"/>
  <c r="F154"/>
  <c r="F153"/>
  <c r="D120"/>
  <c r="E142"/>
  <c r="E141"/>
  <c r="E140"/>
  <c r="E138"/>
  <c r="F142"/>
  <c r="F141"/>
  <c r="F140"/>
  <c r="F138"/>
  <c r="D142"/>
  <c r="D141"/>
  <c r="D140"/>
  <c r="D138"/>
  <c r="E115"/>
  <c r="E114"/>
  <c r="E112"/>
  <c r="F115"/>
  <c r="F114"/>
  <c r="F112"/>
  <c r="D115"/>
  <c r="D114"/>
  <c r="D112"/>
  <c r="F126"/>
  <c r="E33"/>
  <c r="E32"/>
  <c r="F33"/>
  <c r="F32"/>
  <c r="D33"/>
  <c r="D32"/>
  <c r="E48"/>
  <c r="E47"/>
  <c r="E46"/>
  <c r="F48"/>
  <c r="F47"/>
  <c r="F46"/>
  <c r="D48"/>
  <c r="D47"/>
  <c r="D46"/>
  <c r="E156"/>
  <c r="E153"/>
  <c r="F156"/>
  <c r="D156"/>
  <c r="D152"/>
  <c r="E154"/>
  <c r="E152"/>
  <c r="F122"/>
  <c r="E124"/>
  <c r="E119"/>
  <c r="E118"/>
  <c r="E117"/>
  <c r="F124"/>
  <c r="D124"/>
  <c r="E20"/>
  <c r="F20"/>
  <c r="E109"/>
  <c r="F109"/>
  <c r="F108"/>
  <c r="E108"/>
  <c r="D109"/>
  <c r="D108"/>
  <c r="D107"/>
  <c r="E107"/>
  <c r="E95"/>
  <c r="E94"/>
  <c r="E93"/>
  <c r="E92"/>
  <c r="E91"/>
  <c r="E90"/>
  <c r="F95"/>
  <c r="F94"/>
  <c r="F93"/>
  <c r="F92"/>
  <c r="F91"/>
  <c r="F90"/>
  <c r="D95"/>
  <c r="D94"/>
  <c r="D93"/>
  <c r="E99"/>
  <c r="F99"/>
  <c r="D99"/>
  <c r="E97"/>
  <c r="F97"/>
  <c r="D97"/>
  <c r="E126"/>
  <c r="F151"/>
  <c r="D126"/>
  <c r="D20"/>
  <c r="D151"/>
  <c r="E60"/>
  <c r="E59"/>
  <c r="F111"/>
  <c r="E111"/>
  <c r="F107"/>
  <c r="F152"/>
  <c r="F29"/>
  <c r="E29"/>
  <c r="E14"/>
  <c r="E13"/>
  <c r="E159"/>
  <c r="F14"/>
  <c r="F13"/>
  <c r="F159"/>
  <c r="D119"/>
  <c r="D118"/>
  <c r="D117"/>
  <c r="D111"/>
  <c r="D159"/>
</calcChain>
</file>

<file path=xl/sharedStrings.xml><?xml version="1.0" encoding="utf-8"?>
<sst xmlns="http://schemas.openxmlformats.org/spreadsheetml/2006/main" count="380" uniqueCount="202">
  <si>
    <t>Глава муниципального образования</t>
  </si>
  <si>
    <t>Благоустройство</t>
  </si>
  <si>
    <t>Культура</t>
  </si>
  <si>
    <t>Социальное обеспечение населения</t>
  </si>
  <si>
    <t>Целевая статья</t>
  </si>
  <si>
    <t>Наименование</t>
  </si>
  <si>
    <t>Вид рас-хо-дов</t>
  </si>
  <si>
    <t>Резервные фонды</t>
  </si>
  <si>
    <t>Транспорт</t>
  </si>
  <si>
    <t>Муниципального Совета</t>
  </si>
  <si>
    <t>Жилищное хозяйство</t>
  </si>
  <si>
    <t>Прочие мероприятия по благоустройству городских округов и поселений</t>
  </si>
  <si>
    <t>Организация и содержание мест захоронения</t>
  </si>
  <si>
    <t>Озеленение</t>
  </si>
  <si>
    <t>Уличное освещение</t>
  </si>
  <si>
    <t>Мероприятия в области коммунального хозяйства</t>
  </si>
  <si>
    <t>Обеспечение пожарной безопасности</t>
  </si>
  <si>
    <t>600</t>
  </si>
  <si>
    <t>Содержание и ремонт автомобильных дорог общего пользования</t>
  </si>
  <si>
    <t>Обеспечение функционирования Главы муниципального образования</t>
  </si>
  <si>
    <t>Расходы на содержание органов местного самоуправления и обеспечение их функций</t>
  </si>
  <si>
    <t>Обеспечение деятельности органов местного самоуправления</t>
  </si>
  <si>
    <t>мероприятия в сфере общегосударственных вопросов , осуществляемые органами местного самоуправления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</si>
  <si>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</si>
  <si>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</si>
  <si>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</si>
  <si>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</si>
  <si>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870</t>
  </si>
  <si>
    <t>резервные средства</t>
  </si>
  <si>
    <t>800</t>
  </si>
  <si>
    <t>организация транспортного обслуживания</t>
  </si>
  <si>
    <t>муниципальный дорожный фонд</t>
  </si>
  <si>
    <t>240</t>
  </si>
  <si>
    <t>иные закупки товаров, работ и услуг для обеспечения государственных (муниципальных нужд)</t>
  </si>
  <si>
    <t>Развитие жилищного хозяйства</t>
  </si>
  <si>
    <t>поддержка коммунального хозяйства</t>
  </si>
  <si>
    <t>развитие культуры муниципального образования "Коношское"</t>
  </si>
  <si>
    <t>I. МУНИЦИПАЛЬНАЯ  ПРОГРАММА МУНИЦИПАЛЬНОГО ОБРАЗОВАНИЯ "КОНОШСКОЕ"</t>
  </si>
  <si>
    <t xml:space="preserve">Муниципальная программа "развитие муниципального образования "Коношское" </t>
  </si>
  <si>
    <t>Подпрограмма "Обеспечение пожарной безопасности"</t>
  </si>
  <si>
    <t>Подпрограмма "Организация транспортного обслуживания"</t>
  </si>
  <si>
    <t>Подпрограмма "Развитие жилищного хозяйства"</t>
  </si>
  <si>
    <t>200</t>
  </si>
  <si>
    <t>Закупка товаров, работ и услуг для государственных (муниципальных) нужд</t>
  </si>
  <si>
    <t>Подпрограмма "Поддержка коммунального хозяйства"</t>
  </si>
  <si>
    <t>Подпрограмма "Благоустройство"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</si>
  <si>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</si>
  <si>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</si>
  <si>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</si>
  <si>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</si>
  <si>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Подпрограмма "Развитие культуры муниципального образования "Коношское"</t>
  </si>
  <si>
    <t xml:space="preserve">Предоставление субсидий бюджетным, автономным учреждениям и иным некоммерческим организациям </t>
  </si>
  <si>
    <t>Субсидии бюджетным учреждениям</t>
  </si>
  <si>
    <t>610</t>
  </si>
  <si>
    <t>II. НЕПРОГРАММНЫЕ НАПРАВЛЕНИЯ ДЕЯТЕЛЬНОСТИ</t>
  </si>
  <si>
    <t>Муниципальный дорожный фонд</t>
  </si>
  <si>
    <t>100</t>
  </si>
  <si>
    <t>Иные бюджетные ассигнования</t>
  </si>
  <si>
    <t>244</t>
  </si>
  <si>
    <t>01 2 00 00000</t>
  </si>
  <si>
    <t>01 4 00 00000</t>
  </si>
  <si>
    <t>01 5 00 00000</t>
  </si>
  <si>
    <t>01 5 00 13580</t>
  </si>
  <si>
    <t>01 6 00 00000</t>
  </si>
  <si>
    <t>01 6 00 13600</t>
  </si>
  <si>
    <t>01 6 00 13620</t>
  </si>
  <si>
    <t>01 6 00 13630</t>
  </si>
  <si>
    <t>01 6 00 13640</t>
  </si>
  <si>
    <t>01 7 00 00000</t>
  </si>
  <si>
    <t>01 7 00 10100</t>
  </si>
  <si>
    <t>11 1 0 00000</t>
  </si>
  <si>
    <t>11 1 0 10010</t>
  </si>
  <si>
    <t>12 0 00 00000</t>
  </si>
  <si>
    <t>12 0 00 10010</t>
  </si>
  <si>
    <t>14 0 00 00000</t>
  </si>
  <si>
    <t>14 0 00 11400</t>
  </si>
  <si>
    <t>15 0 00 00000</t>
  </si>
  <si>
    <t>15 0 00 17050</t>
  </si>
  <si>
    <t>18 0 00 00000</t>
  </si>
  <si>
    <t>18 0 00 13250</t>
  </si>
  <si>
    <t>Субсидия бюджетным учреждениям на финансовое обеспечение государственного (муниципального) задания на оказания государственных (муниципальных) услуг (выполнение работ)</t>
  </si>
  <si>
    <t>611</t>
  </si>
  <si>
    <t>2</t>
  </si>
  <si>
    <t>3</t>
  </si>
  <si>
    <t>4</t>
  </si>
  <si>
    <t>01 4 00 13500</t>
  </si>
  <si>
    <t>01 1 00 00000</t>
  </si>
  <si>
    <t>18 0 00 78120</t>
  </si>
  <si>
    <t xml:space="preserve"> </t>
  </si>
  <si>
    <t>Воинский учет</t>
  </si>
  <si>
    <t>Осуществление первичного воинского учета на территориях, где отсутствуют военные комиссариаты</t>
  </si>
  <si>
    <t>01 А 00 00000</t>
  </si>
  <si>
    <t>01 А 00 14800</t>
  </si>
  <si>
    <t>ИТОГО</t>
  </si>
  <si>
    <t>Национальная оборона</t>
  </si>
  <si>
    <t>540</t>
  </si>
  <si>
    <t>01 6 F2 55550</t>
  </si>
  <si>
    <t>12 0 00 51180</t>
  </si>
  <si>
    <t>830</t>
  </si>
  <si>
    <t>01 6 00 13655</t>
  </si>
  <si>
    <t>01 Г 00 S8420</t>
  </si>
  <si>
    <t xml:space="preserve">12 0 00 10010 </t>
  </si>
  <si>
    <t>Исполнение судебных актов Российской Федерации и мировых соглашений по возмещению причиненного вреда</t>
  </si>
  <si>
    <t>5</t>
  </si>
  <si>
    <t>6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</si>
  <si>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</si>
  <si>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Создание (реконструкция) и капитальный ремонт учреждений культурно-досугового типа в сельской местности</t>
  </si>
  <si>
    <t>500</t>
  </si>
  <si>
    <t xml:space="preserve">Иные межбюджетные трансферты </t>
  </si>
  <si>
    <t>01 7 А1 55192</t>
  </si>
  <si>
    <t>01 7 00L4670</t>
  </si>
  <si>
    <t>Реализация мероприятий молодежной политики в муниципальных образованиях</t>
  </si>
  <si>
    <t>01 7 00 S8530</t>
  </si>
  <si>
    <t>Объем условно утвержденных расходов</t>
  </si>
  <si>
    <t xml:space="preserve">Прочие межбюджетные трансферты </t>
  </si>
  <si>
    <t>Подпрограмма "Дом для молодой семьи в муниципальном образовании "Коношское"</t>
  </si>
  <si>
    <t>322</t>
  </si>
  <si>
    <t>Субсидии гражданам на приобретение жилья</t>
  </si>
  <si>
    <t>Резервный фонд администрации</t>
  </si>
  <si>
    <t>Выплаты почетным жителям Коноши</t>
  </si>
  <si>
    <t>Социальная поддержка граждан</t>
  </si>
  <si>
    <t>2023 год Сумма,   рублей</t>
  </si>
  <si>
    <t>2024 год Сумма,   рублей</t>
  </si>
  <si>
    <t>Обеспечение проведения выборов и референдумов</t>
  </si>
  <si>
    <t>13 0 00 00000</t>
  </si>
  <si>
    <t>13 0 00 11160</t>
  </si>
  <si>
    <t>880</t>
  </si>
  <si>
    <t>Специальные расходы</t>
  </si>
  <si>
    <t>400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</si>
  <si>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</si>
  <si>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</si>
  <si>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Капитальные вложения в объекты государственной (муниципальной) собственности</t>
  </si>
  <si>
    <t>Приложение № 4</t>
  </si>
  <si>
    <t>612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</si>
  <si>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</si>
  <si>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12 0 00 78793</t>
  </si>
  <si>
    <t>Мероприятия в области жилищного хозяйства(уплата взносов на капитальный ремонт)</t>
  </si>
  <si>
    <t>Поддержка муниципальных программ формирования современной городской среды сверх установленного уровня софинансирования ( средства поселений)</t>
  </si>
  <si>
    <t>Реализация программ формирования современной городской среды</t>
  </si>
  <si>
    <t>Обслуживание муниципального долга</t>
  </si>
  <si>
    <t>01 3 00 11200</t>
  </si>
  <si>
    <t>Профилактика преступлений и иных правонарушений среди граждан МО "Коношское"</t>
  </si>
  <si>
    <t>Мероприятия, направленные на профилактику преступлений и иных правонарушений среди граждан</t>
  </si>
  <si>
    <t>Расходы на обеспечение деятельности подведомственных учреждений</t>
  </si>
  <si>
    <t xml:space="preserve"> 01 В 00 00000</t>
  </si>
  <si>
    <t xml:space="preserve"> 01 В 00 L4970</t>
  </si>
  <si>
    <t>Реализация  мероприятий  по обеспечению жильем молодых семей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</si>
  <si>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</si>
  <si>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выборов</t>
  </si>
  <si>
    <t>Проведение выборов депутатов муниципального Совета "МО Коношское"</t>
  </si>
  <si>
    <t>Резервный фонд администрации МО "Коношское"</t>
  </si>
  <si>
    <t>310</t>
  </si>
  <si>
    <t>Публичные  нормативные социальные выплаты</t>
  </si>
  <si>
    <t>Распределение бюджетных ассигнований на реализацию муниципальных  программ  и непрограммных направлений деятельности на 2023 год  и на плановый период 2024 и 2025 годов</t>
  </si>
  <si>
    <t>2025 год Сумма,   рублей</t>
  </si>
  <si>
    <t>01 2 00 S6360</t>
  </si>
  <si>
    <t>Организация траспортного обслуживания населения на пассажирских муниципальных маршрутах автомобильного транспорта</t>
  </si>
  <si>
    <t>иные закупки товаров, работ и услуг для обеспечения государственных (муниципальных нужд</t>
  </si>
  <si>
    <t>Подпрограмма "Управление государственным и муниципальным долгом"</t>
  </si>
  <si>
    <t>Обслуживание государственного (муниципального) долга</t>
  </si>
  <si>
    <t>01 3 00 11750</t>
  </si>
  <si>
    <t>700</t>
  </si>
  <si>
    <t>730</t>
  </si>
  <si>
    <t>Подпрограмма "Организация и обеспечение бюджетного процесса и развитие информационных систем управления финансами в МО "Коношское"</t>
  </si>
  <si>
    <t>01 9 00 11200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</si>
  <si>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</si>
  <si>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01 4 F3 67483 </t>
  </si>
  <si>
    <t>Уплата иных платежей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</si>
  <si>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</si>
  <si>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 xml:space="preserve">01 4 F3 67484 </t>
  </si>
  <si>
    <t>Исполнение судебных актов по искам к казне МО "Коношское"</t>
  </si>
  <si>
    <t>к  решению пятой сессии</t>
  </si>
  <si>
    <t>от 23 декабря  2022 г. № 29</t>
  </si>
  <si>
    <t>01 6 00 L5760</t>
  </si>
  <si>
    <t>Обеспечение комплексного развития сельских территорий</t>
  </si>
  <si>
    <t>01 7 00 85200</t>
  </si>
  <si>
    <t>Поддержка деятельности учреждений культуры</t>
  </si>
  <si>
    <t>Субсидии бюджетным учреждениям на иные цели</t>
  </si>
  <si>
    <t>01 5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</si>
  <si>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</si>
  <si>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</si>
  <si>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01 6 00 S6410</t>
  </si>
  <si>
    <t>01 5 00 S3730</t>
  </si>
  <si>
    <t>Разработка проектно-сметной документации на строительство и реконструкцию (модернизацию) объектов водоотведения</t>
  </si>
  <si>
    <t>Развитие территориального общественного самоуправления в Архангельской области</t>
  </si>
  <si>
    <t>Оборудование источников наружного противопожарного водоснабжения</t>
  </si>
  <si>
    <t>01 1 00 S6630</t>
  </si>
  <si>
    <t>243</t>
  </si>
  <si>
    <t>Закупка товаров, работ, услуг в целях капитального ремонта государственного (муниципального) имущества</t>
  </si>
  <si>
    <t>01 1 00 11530</t>
  </si>
  <si>
    <t>Содержание пожарных водоемов</t>
  </si>
  <si>
    <t>01 4 00 18910</t>
  </si>
  <si>
    <t>Осуществление полномочий по организации строительства муниципального жилищного фонда в части разработки технического ценового аудита и обоснования инвестиций</t>
  </si>
  <si>
    <t>Межбюджетные трансферты</t>
  </si>
  <si>
    <t>Иные межбюджетные трансферты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</si>
  <si>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</si>
  <si>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01 6 00 S6740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</si>
  <si>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</si>
  <si>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01 7 00 S8310</t>
  </si>
  <si>
    <t>Затраты на проведение повторных обследований всех ранее выданных технических заключений в отношении многоквартирных домов, признанных аварийными и подлежащими сносу в результате физического износа с 01 января 2017 года по 31 декабря 2020 года</t>
  </si>
  <si>
    <t>01 4 00 83600</t>
  </si>
  <si>
    <t xml:space="preserve">Приложение № 2
к решению сессии                                
Муниципального Совета 
 "02" ноября 2023  № 
</t>
  </si>
</sst>
</file>

<file path=xl/styles.xml><?xml version="1.0" encoding="utf-8"?>
<styleSheet xmlns="http://schemas.openxmlformats.org/spreadsheetml/2006/main">
  <numFmts count="2">
    <numFmt numFmtId="185" formatCode="#,##0.0"/>
    <numFmt numFmtId="191" formatCode="#,##0.00\ _₽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0" borderId="0" xfId="0" applyFill="1"/>
    <xf numFmtId="0" fontId="0" fillId="0" borderId="0" xfId="0" applyFont="1" applyFill="1"/>
    <xf numFmtId="185" fontId="0" fillId="0" borderId="0" xfId="0" applyNumberFormat="1" applyFill="1"/>
    <xf numFmtId="0" fontId="3" fillId="0" borderId="0" xfId="0" applyFont="1" applyFill="1"/>
    <xf numFmtId="185" fontId="3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right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2" borderId="1" xfId="1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/>
    <xf numFmtId="185" fontId="4" fillId="0" borderId="0" xfId="0" applyNumberFormat="1" applyFont="1" applyFill="1" applyAlignment="1">
      <alignment horizontal="center"/>
    </xf>
    <xf numFmtId="185" fontId="6" fillId="0" borderId="1" xfId="0" applyNumberFormat="1" applyFont="1" applyFill="1" applyBorder="1" applyAlignment="1">
      <alignment horizontal="center" vertical="center" wrapText="1"/>
    </xf>
    <xf numFmtId="185" fontId="6" fillId="0" borderId="1" xfId="0" applyNumberFormat="1" applyFont="1" applyFill="1" applyBorder="1" applyAlignment="1">
      <alignment horizontal="left" vertical="center" wrapText="1"/>
    </xf>
    <xf numFmtId="185" fontId="2" fillId="0" borderId="0" xfId="0" applyNumberFormat="1" applyFont="1" applyFill="1" applyAlignment="1">
      <alignment horizontal="center"/>
    </xf>
    <xf numFmtId="0" fontId="6" fillId="0" borderId="1" xfId="0" applyFont="1" applyBorder="1" applyAlignment="1">
      <alignment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center" wrapText="1"/>
    </xf>
    <xf numFmtId="185" fontId="4" fillId="3" borderId="0" xfId="0" applyNumberFormat="1" applyFont="1" applyFill="1"/>
    <xf numFmtId="191" fontId="5" fillId="0" borderId="1" xfId="0" applyNumberFormat="1" applyFont="1" applyFill="1" applyBorder="1" applyAlignment="1">
      <alignment horizontal="center" wrapText="1"/>
    </xf>
    <xf numFmtId="191" fontId="5" fillId="3" borderId="1" xfId="0" applyNumberFormat="1" applyFont="1" applyFill="1" applyBorder="1" applyAlignment="1">
      <alignment horizontal="center" wrapText="1"/>
    </xf>
    <xf numFmtId="191" fontId="6" fillId="0" borderId="1" xfId="0" applyNumberFormat="1" applyFont="1" applyFill="1" applyBorder="1" applyAlignment="1">
      <alignment horizontal="center" wrapText="1"/>
    </xf>
    <xf numFmtId="191" fontId="6" fillId="0" borderId="1" xfId="0" applyNumberFormat="1" applyFont="1" applyFill="1" applyBorder="1" applyAlignment="1">
      <alignment horizontal="center"/>
    </xf>
    <xf numFmtId="191" fontId="6" fillId="0" borderId="1" xfId="0" applyNumberFormat="1" applyFont="1" applyFill="1" applyBorder="1" applyAlignment="1">
      <alignment horizontal="center" vertical="center" wrapText="1"/>
    </xf>
    <xf numFmtId="191" fontId="6" fillId="0" borderId="1" xfId="0" applyNumberFormat="1" applyFont="1" applyFill="1" applyBorder="1" applyAlignment="1">
      <alignment horizontal="center" vertical="center"/>
    </xf>
    <xf numFmtId="191" fontId="5" fillId="3" borderId="1" xfId="0" applyNumberFormat="1" applyFont="1" applyFill="1" applyBorder="1" applyAlignment="1">
      <alignment horizontal="center"/>
    </xf>
    <xf numFmtId="0" fontId="4" fillId="3" borderId="0" xfId="0" applyFont="1" applyFill="1" applyAlignment="1">
      <alignment wrapText="1"/>
    </xf>
    <xf numFmtId="185" fontId="4" fillId="4" borderId="0" xfId="0" applyNumberFormat="1" applyFont="1" applyFill="1"/>
    <xf numFmtId="185" fontId="4" fillId="4" borderId="0" xfId="0" applyNumberFormat="1" applyFont="1" applyFill="1" applyAlignment="1">
      <alignment horizontal="left"/>
    </xf>
    <xf numFmtId="185" fontId="4" fillId="4" borderId="0" xfId="0" applyNumberFormat="1" applyFont="1" applyFill="1" applyAlignment="1">
      <alignment horizontal="center"/>
    </xf>
    <xf numFmtId="185" fontId="3" fillId="4" borderId="0" xfId="0" applyNumberFormat="1" applyFont="1" applyFill="1"/>
    <xf numFmtId="185" fontId="4" fillId="0" borderId="0" xfId="0" applyNumberFormat="1" applyFont="1" applyFill="1" applyAlignment="1">
      <alignment horizontal="left" wrapText="1"/>
    </xf>
    <xf numFmtId="0" fontId="4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left" wrapText="1"/>
    </xf>
    <xf numFmtId="49" fontId="5" fillId="0" borderId="2" xfId="1" applyNumberFormat="1" applyFont="1" applyFill="1" applyBorder="1" applyAlignment="1">
      <alignment horizontal="center" vertical="center" wrapText="1"/>
    </xf>
    <xf numFmtId="185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9"/>
  <sheetViews>
    <sheetView tabSelected="1" view="pageBreakPreview" zoomScale="90" zoomScaleSheetLayoutView="90" workbookViewId="0">
      <selection activeCell="D59" sqref="D59"/>
    </sheetView>
  </sheetViews>
  <sheetFormatPr defaultColWidth="9.109375" defaultRowHeight="13.2"/>
  <cols>
    <col min="1" max="1" width="58" style="1" customWidth="1"/>
    <col min="2" max="2" width="16.33203125" style="2" customWidth="1"/>
    <col min="3" max="3" width="5.33203125" style="1" customWidth="1"/>
    <col min="4" max="4" width="20.44140625" style="3" customWidth="1"/>
    <col min="5" max="5" width="16.33203125" style="26" customWidth="1"/>
    <col min="6" max="6" width="17.33203125" style="3" customWidth="1"/>
    <col min="7" max="16384" width="9.109375" style="1"/>
  </cols>
  <sheetData>
    <row r="1" spans="1:7" ht="59.25" customHeight="1">
      <c r="E1" s="44" t="s">
        <v>201</v>
      </c>
      <c r="F1" s="44"/>
    </row>
    <row r="2" spans="1:7" ht="15" customHeight="1">
      <c r="A2" s="4"/>
      <c r="B2" s="4"/>
      <c r="C2" s="4"/>
      <c r="D2" s="5"/>
      <c r="E2" s="45" t="s">
        <v>132</v>
      </c>
      <c r="F2" s="45"/>
      <c r="G2" s="39"/>
    </row>
    <row r="3" spans="1:7" ht="11.25" customHeight="1">
      <c r="A3" s="4"/>
      <c r="B3" s="4"/>
      <c r="C3" s="4"/>
      <c r="D3" s="5"/>
      <c r="E3" s="46" t="s">
        <v>171</v>
      </c>
      <c r="F3" s="46"/>
      <c r="G3" s="39"/>
    </row>
    <row r="4" spans="1:7" ht="13.5" customHeight="1">
      <c r="A4" s="4"/>
      <c r="B4" s="4"/>
      <c r="C4" s="4"/>
      <c r="D4" s="5"/>
      <c r="E4" s="46" t="s">
        <v>9</v>
      </c>
      <c r="F4" s="46"/>
      <c r="G4" s="39"/>
    </row>
    <row r="5" spans="1:7" ht="15" hidden="1" customHeight="1">
      <c r="A5" s="4"/>
      <c r="B5" s="4"/>
      <c r="C5" s="4"/>
      <c r="D5" s="5"/>
      <c r="E5" s="40"/>
      <c r="F5" s="40"/>
      <c r="G5" s="31"/>
    </row>
    <row r="6" spans="1:7" ht="11.25" customHeight="1">
      <c r="A6" s="4"/>
      <c r="B6" s="4"/>
      <c r="C6" s="4"/>
      <c r="D6" s="5"/>
      <c r="E6" s="41" t="s">
        <v>172</v>
      </c>
      <c r="F6" s="40"/>
      <c r="G6" s="31"/>
    </row>
    <row r="7" spans="1:7">
      <c r="A7" s="4"/>
      <c r="B7" s="4"/>
      <c r="C7" s="4"/>
      <c r="D7" s="5"/>
      <c r="E7" s="42"/>
      <c r="F7" s="43"/>
      <c r="G7" s="4"/>
    </row>
    <row r="8" spans="1:7" ht="41.25" customHeight="1">
      <c r="A8" s="47" t="s">
        <v>153</v>
      </c>
      <c r="B8" s="47"/>
      <c r="C8" s="47"/>
      <c r="D8" s="47"/>
      <c r="E8" s="47"/>
      <c r="F8" s="47"/>
      <c r="G8" s="4"/>
    </row>
    <row r="9" spans="1:7" ht="55.5" customHeight="1">
      <c r="A9" s="49" t="s">
        <v>5</v>
      </c>
      <c r="B9" s="49" t="s">
        <v>4</v>
      </c>
      <c r="C9" s="49" t="s">
        <v>6</v>
      </c>
      <c r="D9" s="48" t="s">
        <v>121</v>
      </c>
      <c r="E9" s="48" t="s">
        <v>122</v>
      </c>
      <c r="F9" s="48" t="s">
        <v>154</v>
      </c>
      <c r="G9" s="4"/>
    </row>
    <row r="10" spans="1:7" ht="2.25" customHeight="1">
      <c r="A10" s="49"/>
      <c r="B10" s="49"/>
      <c r="C10" s="49"/>
      <c r="D10" s="48"/>
      <c r="E10" s="48"/>
      <c r="F10" s="48"/>
      <c r="G10" s="4"/>
    </row>
    <row r="11" spans="1:7" ht="15.6">
      <c r="A11" s="6">
        <v>1</v>
      </c>
      <c r="B11" s="6" t="s">
        <v>82</v>
      </c>
      <c r="C11" s="6" t="s">
        <v>83</v>
      </c>
      <c r="D11" s="24" t="s">
        <v>84</v>
      </c>
      <c r="E11" s="24" t="s">
        <v>103</v>
      </c>
      <c r="F11" s="24" t="s">
        <v>104</v>
      </c>
      <c r="G11" s="4"/>
    </row>
    <row r="12" spans="1:7" ht="15.6">
      <c r="A12" s="7"/>
      <c r="B12" s="6"/>
      <c r="C12" s="8"/>
      <c r="D12" s="25"/>
      <c r="E12" s="23"/>
      <c r="F12" s="5"/>
      <c r="G12" s="4"/>
    </row>
    <row r="13" spans="1:7" ht="46.8">
      <c r="A13" s="9" t="s">
        <v>37</v>
      </c>
      <c r="B13" s="10"/>
      <c r="C13" s="11"/>
      <c r="D13" s="32">
        <f>D14</f>
        <v>97805205.140000001</v>
      </c>
      <c r="E13" s="32">
        <f>E14</f>
        <v>55523838.060000002</v>
      </c>
      <c r="F13" s="32">
        <f>F14</f>
        <v>36653606.539999999</v>
      </c>
      <c r="G13" s="4"/>
    </row>
    <row r="14" spans="1:7" ht="31.2">
      <c r="A14" s="9" t="s">
        <v>38</v>
      </c>
      <c r="B14" s="10"/>
      <c r="C14" s="11"/>
      <c r="D14" s="32">
        <f>SUM(D15+D23+D29+D45+D54+D82+D87+D90+D107+D85)</f>
        <v>97805205.140000001</v>
      </c>
      <c r="E14" s="32">
        <f>SUM(E15+E23+E29+E45+E54+E82+E87+E90+E107+E85)</f>
        <v>55523838.060000002</v>
      </c>
      <c r="F14" s="32">
        <f>SUM(F15+F23+F29+F45+F54+F82+F87+F90+F107+F85)</f>
        <v>36653606.539999999</v>
      </c>
      <c r="G14" s="4"/>
    </row>
    <row r="15" spans="1:7" ht="33" customHeight="1">
      <c r="A15" s="12" t="s">
        <v>39</v>
      </c>
      <c r="B15" s="6" t="s">
        <v>86</v>
      </c>
      <c r="C15" s="8"/>
      <c r="D15" s="33">
        <f>SUM(D16+D20)</f>
        <v>2350947.7999999998</v>
      </c>
      <c r="E15" s="33">
        <f>SUM(E16+E20)</f>
        <v>708775.24</v>
      </c>
      <c r="F15" s="33">
        <f>SUM(F16+F20)</f>
        <v>738775.24</v>
      </c>
      <c r="G15" s="4"/>
    </row>
    <row r="16" spans="1:7" ht="16.5" customHeight="1">
      <c r="A16" s="13" t="s">
        <v>16</v>
      </c>
      <c r="B16" s="6" t="s">
        <v>189</v>
      </c>
      <c r="C16" s="8"/>
      <c r="D16" s="34">
        <f t="shared" ref="D16:F18" si="0">D17</f>
        <v>286131.65000000002</v>
      </c>
      <c r="E16" s="34">
        <f t="shared" si="0"/>
        <v>708775.24</v>
      </c>
      <c r="F16" s="34">
        <f t="shared" si="0"/>
        <v>738775.24</v>
      </c>
      <c r="G16" s="4"/>
    </row>
    <row r="17" spans="1:7" ht="15.6">
      <c r="A17" s="13" t="s">
        <v>190</v>
      </c>
      <c r="B17" s="6" t="s">
        <v>189</v>
      </c>
      <c r="C17" s="8"/>
      <c r="D17" s="34">
        <f t="shared" si="0"/>
        <v>286131.65000000002</v>
      </c>
      <c r="E17" s="34">
        <f t="shared" si="0"/>
        <v>708775.24</v>
      </c>
      <c r="F17" s="34">
        <f t="shared" si="0"/>
        <v>738775.24</v>
      </c>
      <c r="G17" s="4"/>
    </row>
    <row r="18" spans="1:7" ht="31.2">
      <c r="A18" s="14" t="s">
        <v>43</v>
      </c>
      <c r="B18" s="6" t="s">
        <v>189</v>
      </c>
      <c r="C18" s="8" t="s">
        <v>42</v>
      </c>
      <c r="D18" s="34">
        <f t="shared" si="0"/>
        <v>286131.65000000002</v>
      </c>
      <c r="E18" s="34">
        <f t="shared" si="0"/>
        <v>708775.24</v>
      </c>
      <c r="F18" s="34">
        <f t="shared" si="0"/>
        <v>738775.24</v>
      </c>
      <c r="G18" s="4"/>
    </row>
    <row r="19" spans="1:7" ht="31.2">
      <c r="A19" s="13" t="s">
        <v>33</v>
      </c>
      <c r="B19" s="6" t="s">
        <v>189</v>
      </c>
      <c r="C19" s="8" t="s">
        <v>58</v>
      </c>
      <c r="D19" s="34">
        <v>286131.65000000002</v>
      </c>
      <c r="E19" s="35">
        <v>708775.24</v>
      </c>
      <c r="F19" s="35">
        <v>738775.24</v>
      </c>
      <c r="G19" s="4"/>
    </row>
    <row r="20" spans="1:7" ht="31.2">
      <c r="A20" s="13" t="s">
        <v>185</v>
      </c>
      <c r="B20" s="6" t="s">
        <v>186</v>
      </c>
      <c r="C20" s="8"/>
      <c r="D20" s="34">
        <f>SUM(D22)</f>
        <v>2064816.15</v>
      </c>
      <c r="E20" s="34">
        <f>SUM(E22)</f>
        <v>0</v>
      </c>
      <c r="F20" s="34">
        <f>SUM(F22)</f>
        <v>0</v>
      </c>
      <c r="G20" s="4"/>
    </row>
    <row r="21" spans="1:7" ht="31.2">
      <c r="A21" s="14" t="s">
        <v>43</v>
      </c>
      <c r="B21" s="6" t="s">
        <v>186</v>
      </c>
      <c r="C21" s="8" t="s">
        <v>42</v>
      </c>
      <c r="D21" s="34">
        <f>D22</f>
        <v>2064816.15</v>
      </c>
      <c r="E21" s="34">
        <f>E22</f>
        <v>0</v>
      </c>
      <c r="F21" s="34">
        <f>F22</f>
        <v>0</v>
      </c>
      <c r="G21" s="4"/>
    </row>
    <row r="22" spans="1:7" ht="31.2">
      <c r="A22" s="13" t="s">
        <v>188</v>
      </c>
      <c r="B22" s="6" t="s">
        <v>186</v>
      </c>
      <c r="C22" s="8" t="s">
        <v>187</v>
      </c>
      <c r="D22" s="34">
        <v>2064816.15</v>
      </c>
      <c r="E22" s="35">
        <v>0</v>
      </c>
      <c r="F22" s="35">
        <v>0</v>
      </c>
      <c r="G22" s="4"/>
    </row>
    <row r="23" spans="1:7" ht="32.4">
      <c r="A23" s="12" t="s">
        <v>40</v>
      </c>
      <c r="B23" s="6"/>
      <c r="C23" s="8"/>
      <c r="D23" s="33">
        <f>SUM(D25)</f>
        <v>7926619.6900000004</v>
      </c>
      <c r="E23" s="33">
        <f>SUM(E25)</f>
        <v>1700000</v>
      </c>
      <c r="F23" s="33">
        <f>SUM(F25)</f>
        <v>1750000</v>
      </c>
      <c r="G23" s="4"/>
    </row>
    <row r="24" spans="1:7" ht="15.6">
      <c r="A24" s="13" t="s">
        <v>8</v>
      </c>
      <c r="B24" s="6"/>
      <c r="C24" s="8"/>
      <c r="D24" s="34"/>
      <c r="E24" s="35"/>
      <c r="F24" s="35"/>
      <c r="G24" s="4"/>
    </row>
    <row r="25" spans="1:7" ht="15.6">
      <c r="A25" s="13" t="s">
        <v>30</v>
      </c>
      <c r="B25" s="6" t="s">
        <v>59</v>
      </c>
      <c r="C25" s="8"/>
      <c r="D25" s="34">
        <f t="shared" ref="D25:F27" si="1">D26</f>
        <v>7926619.6900000004</v>
      </c>
      <c r="E25" s="34">
        <f t="shared" si="1"/>
        <v>1700000</v>
      </c>
      <c r="F25" s="34">
        <f t="shared" si="1"/>
        <v>1750000</v>
      </c>
      <c r="G25" s="4"/>
    </row>
    <row r="26" spans="1:7" ht="46.8">
      <c r="A26" s="13" t="s">
        <v>156</v>
      </c>
      <c r="B26" s="6" t="s">
        <v>155</v>
      </c>
      <c r="C26" s="8"/>
      <c r="D26" s="34">
        <f t="shared" si="1"/>
        <v>7926619.6900000004</v>
      </c>
      <c r="E26" s="34">
        <f t="shared" si="1"/>
        <v>1700000</v>
      </c>
      <c r="F26" s="34">
        <f t="shared" si="1"/>
        <v>1750000</v>
      </c>
      <c r="G26" s="4"/>
    </row>
    <row r="27" spans="1:7" ht="30" customHeight="1">
      <c r="A27" s="13" t="s">
        <v>43</v>
      </c>
      <c r="B27" s="6" t="s">
        <v>155</v>
      </c>
      <c r="C27" s="8" t="s">
        <v>42</v>
      </c>
      <c r="D27" s="34">
        <f t="shared" si="1"/>
        <v>7926619.6900000004</v>
      </c>
      <c r="E27" s="34">
        <f t="shared" si="1"/>
        <v>1700000</v>
      </c>
      <c r="F27" s="34">
        <f t="shared" si="1"/>
        <v>1750000</v>
      </c>
      <c r="G27" s="4"/>
    </row>
    <row r="28" spans="1:7" ht="31.5" customHeight="1">
      <c r="A28" s="14" t="s">
        <v>157</v>
      </c>
      <c r="B28" s="6" t="s">
        <v>155</v>
      </c>
      <c r="C28" s="8" t="s">
        <v>32</v>
      </c>
      <c r="D28" s="34">
        <v>7926619.6900000004</v>
      </c>
      <c r="E28" s="35">
        <v>1700000</v>
      </c>
      <c r="F28" s="35">
        <v>1750000</v>
      </c>
      <c r="G28" s="4"/>
    </row>
    <row r="29" spans="1:7" ht="17.25" customHeight="1">
      <c r="A29" s="12" t="s">
        <v>41</v>
      </c>
      <c r="B29" s="6"/>
      <c r="C29" s="8"/>
      <c r="D29" s="33">
        <f>D31</f>
        <v>38261487.830000006</v>
      </c>
      <c r="E29" s="33">
        <f>E31</f>
        <v>6137803.4000000004</v>
      </c>
      <c r="F29" s="33">
        <f>F31</f>
        <v>5781524.2800000003</v>
      </c>
      <c r="G29" s="4"/>
    </row>
    <row r="30" spans="1:7" ht="15.6">
      <c r="A30" s="15" t="s">
        <v>10</v>
      </c>
      <c r="B30" s="6"/>
      <c r="C30" s="8"/>
      <c r="D30" s="34"/>
      <c r="E30" s="35"/>
      <c r="F30" s="35"/>
      <c r="G30" s="4"/>
    </row>
    <row r="31" spans="1:7" ht="15.6">
      <c r="A31" s="13" t="s">
        <v>34</v>
      </c>
      <c r="B31" s="6" t="s">
        <v>60</v>
      </c>
      <c r="C31" s="8"/>
      <c r="D31" s="34">
        <f>D32+D41+D43+D35+D38</f>
        <v>38261487.830000006</v>
      </c>
      <c r="E31" s="34">
        <f>E32+E41+E43+E35+E38</f>
        <v>6137803.4000000004</v>
      </c>
      <c r="F31" s="34">
        <f>F32+F41+F43+F35+F38</f>
        <v>5781524.2800000003</v>
      </c>
      <c r="G31" s="4"/>
    </row>
    <row r="32" spans="1:7" ht="31.2">
      <c r="A32" s="13" t="s">
        <v>136</v>
      </c>
      <c r="B32" s="6" t="s">
        <v>85</v>
      </c>
      <c r="C32" s="8"/>
      <c r="D32" s="34">
        <f t="shared" ref="D32:F33" si="2">D33</f>
        <v>7388341.6299999999</v>
      </c>
      <c r="E32" s="34">
        <f t="shared" si="2"/>
        <v>6137803.4000000004</v>
      </c>
      <c r="F32" s="34">
        <f t="shared" si="2"/>
        <v>5781524.2800000003</v>
      </c>
      <c r="G32" s="4"/>
    </row>
    <row r="33" spans="1:7" ht="31.2">
      <c r="A33" s="14" t="s">
        <v>43</v>
      </c>
      <c r="B33" s="6" t="s">
        <v>85</v>
      </c>
      <c r="C33" s="8" t="s">
        <v>42</v>
      </c>
      <c r="D33" s="34">
        <f t="shared" si="2"/>
        <v>7388341.6299999999</v>
      </c>
      <c r="E33" s="34">
        <f t="shared" si="2"/>
        <v>6137803.4000000004</v>
      </c>
      <c r="F33" s="34">
        <f t="shared" si="2"/>
        <v>5781524.2800000003</v>
      </c>
      <c r="G33" s="4"/>
    </row>
    <row r="34" spans="1:7" ht="31.2">
      <c r="A34" s="13" t="s">
        <v>33</v>
      </c>
      <c r="B34" s="6" t="s">
        <v>85</v>
      </c>
      <c r="C34" s="8" t="s">
        <v>32</v>
      </c>
      <c r="D34" s="34">
        <v>7388341.6299999999</v>
      </c>
      <c r="E34" s="35">
        <v>6137803.4000000004</v>
      </c>
      <c r="F34" s="35">
        <v>5781524.2800000003</v>
      </c>
      <c r="G34" s="4"/>
    </row>
    <row r="35" spans="1:7" ht="62.4">
      <c r="A35" s="13" t="s">
        <v>192</v>
      </c>
      <c r="B35" s="6" t="s">
        <v>191</v>
      </c>
      <c r="C35" s="8"/>
      <c r="D35" s="34">
        <f t="shared" ref="D35:F36" si="3">D36</f>
        <v>400488</v>
      </c>
      <c r="E35" s="34">
        <f t="shared" si="3"/>
        <v>0</v>
      </c>
      <c r="F35" s="34">
        <f t="shared" si="3"/>
        <v>0</v>
      </c>
      <c r="G35" s="4"/>
    </row>
    <row r="36" spans="1:7" ht="15.6">
      <c r="A36" s="13" t="s">
        <v>193</v>
      </c>
      <c r="B36" s="6" t="s">
        <v>191</v>
      </c>
      <c r="C36" s="8" t="s">
        <v>107</v>
      </c>
      <c r="D36" s="34">
        <f t="shared" si="3"/>
        <v>400488</v>
      </c>
      <c r="E36" s="34">
        <f t="shared" si="3"/>
        <v>0</v>
      </c>
      <c r="F36" s="34">
        <f t="shared" si="3"/>
        <v>0</v>
      </c>
      <c r="G36" s="4"/>
    </row>
    <row r="37" spans="1:7" ht="15.6">
      <c r="A37" s="13" t="s">
        <v>194</v>
      </c>
      <c r="B37" s="6" t="s">
        <v>191</v>
      </c>
      <c r="C37" s="8" t="s">
        <v>95</v>
      </c>
      <c r="D37" s="34">
        <v>400488</v>
      </c>
      <c r="E37" s="35">
        <v>0</v>
      </c>
      <c r="F37" s="35">
        <v>0</v>
      </c>
      <c r="G37" s="4"/>
    </row>
    <row r="38" spans="1:7" ht="78">
      <c r="A38" s="13" t="s">
        <v>199</v>
      </c>
      <c r="B38" s="6" t="s">
        <v>200</v>
      </c>
      <c r="C38" s="8"/>
      <c r="D38" s="34">
        <f t="shared" ref="D38:F39" si="4">D39</f>
        <v>1080000</v>
      </c>
      <c r="E38" s="34">
        <f t="shared" si="4"/>
        <v>0</v>
      </c>
      <c r="F38" s="34">
        <f t="shared" si="4"/>
        <v>0</v>
      </c>
      <c r="G38" s="4"/>
    </row>
    <row r="39" spans="1:7" ht="31.2">
      <c r="A39" s="14" t="s">
        <v>43</v>
      </c>
      <c r="B39" s="6" t="s">
        <v>200</v>
      </c>
      <c r="C39" s="8" t="s">
        <v>42</v>
      </c>
      <c r="D39" s="34">
        <f t="shared" si="4"/>
        <v>1080000</v>
      </c>
      <c r="E39" s="34">
        <f t="shared" si="4"/>
        <v>0</v>
      </c>
      <c r="F39" s="34">
        <f t="shared" si="4"/>
        <v>0</v>
      </c>
      <c r="G39" s="4"/>
    </row>
    <row r="40" spans="1:7" ht="31.2">
      <c r="A40" s="13" t="s">
        <v>33</v>
      </c>
      <c r="B40" s="6" t="s">
        <v>200</v>
      </c>
      <c r="C40" s="8" t="s">
        <v>32</v>
      </c>
      <c r="D40" s="34">
        <v>1080000</v>
      </c>
      <c r="E40" s="35">
        <v>0</v>
      </c>
      <c r="F40" s="35">
        <v>0</v>
      </c>
      <c r="G40" s="4"/>
    </row>
    <row r="41" spans="1:7" ht="126" customHeight="1">
      <c r="A41" s="13" t="s">
        <v>165</v>
      </c>
      <c r="B41" s="6" t="s">
        <v>166</v>
      </c>
      <c r="C41" s="8" t="s">
        <v>29</v>
      </c>
      <c r="D41" s="34">
        <f>D42</f>
        <v>28782257</v>
      </c>
      <c r="E41" s="34">
        <f>E42</f>
        <v>0</v>
      </c>
      <c r="F41" s="34">
        <f>F42</f>
        <v>0</v>
      </c>
      <c r="G41" s="4"/>
    </row>
    <row r="42" spans="1:7" ht="15.6">
      <c r="A42" s="13" t="s">
        <v>167</v>
      </c>
      <c r="B42" s="6" t="s">
        <v>166</v>
      </c>
      <c r="C42" s="8" t="s">
        <v>26</v>
      </c>
      <c r="D42" s="36">
        <v>28782257</v>
      </c>
      <c r="E42" s="35">
        <v>0</v>
      </c>
      <c r="F42" s="35">
        <v>0</v>
      </c>
      <c r="G42" s="4"/>
    </row>
    <row r="43" spans="1:7" ht="101.25" customHeight="1">
      <c r="A43" s="13" t="s">
        <v>168</v>
      </c>
      <c r="B43" s="6" t="s">
        <v>169</v>
      </c>
      <c r="C43" s="8" t="s">
        <v>29</v>
      </c>
      <c r="D43" s="36">
        <f>D44</f>
        <v>610401.19999999995</v>
      </c>
      <c r="E43" s="34">
        <f>E44</f>
        <v>0</v>
      </c>
      <c r="F43" s="34">
        <f>F44</f>
        <v>0</v>
      </c>
      <c r="G43" s="4"/>
    </row>
    <row r="44" spans="1:7" ht="15.6">
      <c r="A44" s="13" t="s">
        <v>167</v>
      </c>
      <c r="B44" s="6" t="s">
        <v>169</v>
      </c>
      <c r="C44" s="8" t="s">
        <v>26</v>
      </c>
      <c r="D44" s="34">
        <v>610401.19999999995</v>
      </c>
      <c r="E44" s="35">
        <v>0</v>
      </c>
      <c r="F44" s="35">
        <v>0</v>
      </c>
      <c r="G44" s="4"/>
    </row>
    <row r="45" spans="1:7" ht="32.4">
      <c r="A45" s="12" t="s">
        <v>44</v>
      </c>
      <c r="B45" s="6"/>
      <c r="C45" s="8"/>
      <c r="D45" s="33">
        <f>SUM(D49+D51+D53)</f>
        <v>6332458.8100000005</v>
      </c>
      <c r="E45" s="33">
        <f>SUM(E49+E51+E53)</f>
        <v>6387000</v>
      </c>
      <c r="F45" s="33">
        <f>SUM(F49+F51+F53)</f>
        <v>385000</v>
      </c>
      <c r="G45" s="4"/>
    </row>
    <row r="46" spans="1:7" ht="21.75" customHeight="1">
      <c r="A46" s="13" t="s">
        <v>35</v>
      </c>
      <c r="B46" s="6" t="s">
        <v>61</v>
      </c>
      <c r="C46" s="8"/>
      <c r="D46" s="34">
        <f t="shared" ref="D46:F48" si="5">D47</f>
        <v>1704058.81</v>
      </c>
      <c r="E46" s="34">
        <f t="shared" si="5"/>
        <v>427000</v>
      </c>
      <c r="F46" s="34">
        <f t="shared" si="5"/>
        <v>385000</v>
      </c>
      <c r="G46" s="4"/>
    </row>
    <row r="47" spans="1:7" ht="15.6">
      <c r="A47" s="13" t="s">
        <v>15</v>
      </c>
      <c r="B47" s="6" t="s">
        <v>62</v>
      </c>
      <c r="C47" s="8"/>
      <c r="D47" s="34">
        <f t="shared" si="5"/>
        <v>1704058.81</v>
      </c>
      <c r="E47" s="34">
        <f t="shared" si="5"/>
        <v>427000</v>
      </c>
      <c r="F47" s="34">
        <f t="shared" si="5"/>
        <v>385000</v>
      </c>
      <c r="G47" s="4"/>
    </row>
    <row r="48" spans="1:7" ht="31.2">
      <c r="A48" s="14" t="s">
        <v>43</v>
      </c>
      <c r="B48" s="6" t="s">
        <v>62</v>
      </c>
      <c r="C48" s="8" t="s">
        <v>42</v>
      </c>
      <c r="D48" s="34">
        <f t="shared" si="5"/>
        <v>1704058.81</v>
      </c>
      <c r="E48" s="34">
        <f t="shared" si="5"/>
        <v>427000</v>
      </c>
      <c r="F48" s="34">
        <f t="shared" si="5"/>
        <v>385000</v>
      </c>
      <c r="G48" s="4"/>
    </row>
    <row r="49" spans="1:7" ht="31.2">
      <c r="A49" s="13" t="s">
        <v>33</v>
      </c>
      <c r="B49" s="6" t="s">
        <v>62</v>
      </c>
      <c r="C49" s="8" t="s">
        <v>32</v>
      </c>
      <c r="D49" s="34">
        <v>1704058.81</v>
      </c>
      <c r="E49" s="35">
        <v>427000</v>
      </c>
      <c r="F49" s="35">
        <v>385000</v>
      </c>
      <c r="G49" s="4"/>
    </row>
    <row r="50" spans="1:7" ht="46.8">
      <c r="A50" s="13" t="s">
        <v>179</v>
      </c>
      <c r="B50" s="6" t="s">
        <v>178</v>
      </c>
      <c r="C50" s="8" t="s">
        <v>128</v>
      </c>
      <c r="D50" s="34">
        <f>D51</f>
        <v>1598400</v>
      </c>
      <c r="E50" s="34">
        <f>E51</f>
        <v>0</v>
      </c>
      <c r="F50" s="34">
        <f>F51</f>
        <v>0</v>
      </c>
      <c r="G50" s="4"/>
    </row>
    <row r="51" spans="1:7" ht="46.8">
      <c r="A51" s="13" t="s">
        <v>130</v>
      </c>
      <c r="B51" s="6" t="s">
        <v>178</v>
      </c>
      <c r="C51" s="8" t="s">
        <v>129</v>
      </c>
      <c r="D51" s="34">
        <v>1598400</v>
      </c>
      <c r="E51" s="35">
        <v>0</v>
      </c>
      <c r="F51" s="35">
        <v>0</v>
      </c>
      <c r="G51" s="4"/>
    </row>
    <row r="52" spans="1:7" ht="46.8">
      <c r="A52" s="13" t="s">
        <v>183</v>
      </c>
      <c r="B52" s="6" t="s">
        <v>182</v>
      </c>
      <c r="C52" s="8" t="s">
        <v>128</v>
      </c>
      <c r="D52" s="34">
        <f>D53</f>
        <v>3030000</v>
      </c>
      <c r="E52" s="34">
        <f>E53</f>
        <v>5960000</v>
      </c>
      <c r="F52" s="34">
        <f>F53</f>
        <v>0</v>
      </c>
      <c r="G52" s="4"/>
    </row>
    <row r="53" spans="1:7" ht="46.8">
      <c r="A53" s="13" t="s">
        <v>130</v>
      </c>
      <c r="B53" s="6" t="s">
        <v>182</v>
      </c>
      <c r="C53" s="8" t="s">
        <v>129</v>
      </c>
      <c r="D53" s="34">
        <v>3030000</v>
      </c>
      <c r="E53" s="35">
        <v>5960000</v>
      </c>
      <c r="F53" s="35">
        <v>0</v>
      </c>
      <c r="G53" s="4"/>
    </row>
    <row r="54" spans="1:7" ht="16.2">
      <c r="A54" s="12" t="s">
        <v>45</v>
      </c>
      <c r="B54" s="6"/>
      <c r="C54" s="8"/>
      <c r="D54" s="33">
        <f>D55</f>
        <v>24413121.02</v>
      </c>
      <c r="E54" s="38">
        <f>E55</f>
        <v>25878759.420000002</v>
      </c>
      <c r="F54" s="33">
        <f>F55</f>
        <v>12862807.02</v>
      </c>
      <c r="G54" s="4"/>
    </row>
    <row r="55" spans="1:7" ht="15.6">
      <c r="A55" s="15" t="s">
        <v>1</v>
      </c>
      <c r="B55" s="6" t="s">
        <v>63</v>
      </c>
      <c r="C55" s="8"/>
      <c r="D55" s="34">
        <f>SUM(D58+D61+D64+D67+D71+D79+D73+D69+D75+D77+D81)</f>
        <v>24413121.02</v>
      </c>
      <c r="E55" s="34">
        <f>SUM(E58+E61+E64+E67+E71+E79+E73+E69+E75+E77+E81)</f>
        <v>25878759.420000002</v>
      </c>
      <c r="F55" s="34">
        <f>SUM(F58+F61+F64+F67+F71+F79+F73+F69+F75+F77+F81)</f>
        <v>12862807.02</v>
      </c>
      <c r="G55" s="4"/>
    </row>
    <row r="56" spans="1:7" ht="13.5" customHeight="1">
      <c r="A56" s="13" t="s">
        <v>14</v>
      </c>
      <c r="B56" s="6" t="s">
        <v>64</v>
      </c>
      <c r="C56" s="8"/>
      <c r="D56" s="34">
        <f>D58</f>
        <v>4185303.01</v>
      </c>
      <c r="E56" s="35">
        <f>E58</f>
        <v>5487104.1699999999</v>
      </c>
      <c r="F56" s="34">
        <f>F58</f>
        <v>5987104.1699999999</v>
      </c>
      <c r="G56" s="4"/>
    </row>
    <row r="57" spans="1:7" ht="31.2">
      <c r="A57" s="14" t="s">
        <v>43</v>
      </c>
      <c r="B57" s="6" t="s">
        <v>64</v>
      </c>
      <c r="C57" s="8" t="s">
        <v>42</v>
      </c>
      <c r="D57" s="34">
        <f>D58</f>
        <v>4185303.01</v>
      </c>
      <c r="E57" s="35">
        <f>E58</f>
        <v>5487104.1699999999</v>
      </c>
      <c r="F57" s="34">
        <f>F58</f>
        <v>5987104.1699999999</v>
      </c>
      <c r="G57" s="4"/>
    </row>
    <row r="58" spans="1:7" ht="31.2">
      <c r="A58" s="13" t="s">
        <v>33</v>
      </c>
      <c r="B58" s="6" t="s">
        <v>64</v>
      </c>
      <c r="C58" s="8" t="s">
        <v>32</v>
      </c>
      <c r="D58" s="34">
        <v>4185303.01</v>
      </c>
      <c r="E58" s="35">
        <v>5487104.1699999999</v>
      </c>
      <c r="F58" s="35">
        <v>5987104.1699999999</v>
      </c>
      <c r="G58" s="4"/>
    </row>
    <row r="59" spans="1:7" ht="13.5" customHeight="1">
      <c r="A59" s="13" t="s">
        <v>13</v>
      </c>
      <c r="B59" s="6" t="s">
        <v>65</v>
      </c>
      <c r="C59" s="8"/>
      <c r="D59" s="34">
        <f t="shared" ref="D59:F60" si="6">D60</f>
        <v>0</v>
      </c>
      <c r="E59" s="35">
        <f t="shared" si="6"/>
        <v>271000</v>
      </c>
      <c r="F59" s="34">
        <f t="shared" si="6"/>
        <v>121000</v>
      </c>
      <c r="G59" s="4"/>
    </row>
    <row r="60" spans="1:7" ht="28.5" customHeight="1">
      <c r="A60" s="14" t="s">
        <v>43</v>
      </c>
      <c r="B60" s="6" t="s">
        <v>65</v>
      </c>
      <c r="C60" s="8" t="s">
        <v>42</v>
      </c>
      <c r="D60" s="34">
        <f t="shared" si="6"/>
        <v>0</v>
      </c>
      <c r="E60" s="35">
        <f t="shared" si="6"/>
        <v>271000</v>
      </c>
      <c r="F60" s="34">
        <f t="shared" si="6"/>
        <v>121000</v>
      </c>
      <c r="G60" s="4"/>
    </row>
    <row r="61" spans="1:7" ht="39.75" customHeight="1">
      <c r="A61" s="13" t="s">
        <v>33</v>
      </c>
      <c r="B61" s="6" t="s">
        <v>65</v>
      </c>
      <c r="C61" s="8" t="s">
        <v>32</v>
      </c>
      <c r="D61" s="34">
        <v>0</v>
      </c>
      <c r="E61" s="35">
        <f>SUM(150000,121000)</f>
        <v>271000</v>
      </c>
      <c r="F61" s="35">
        <v>121000</v>
      </c>
      <c r="G61" s="4"/>
    </row>
    <row r="62" spans="1:7" ht="13.5" customHeight="1">
      <c r="A62" s="13" t="s">
        <v>12</v>
      </c>
      <c r="B62" s="6" t="s">
        <v>66</v>
      </c>
      <c r="C62" s="8"/>
      <c r="D62" s="34">
        <f t="shared" ref="D62:F63" si="7">D63</f>
        <v>250000</v>
      </c>
      <c r="E62" s="35">
        <f t="shared" si="7"/>
        <v>250000</v>
      </c>
      <c r="F62" s="34">
        <f t="shared" si="7"/>
        <v>250000</v>
      </c>
      <c r="G62" s="4"/>
    </row>
    <row r="63" spans="1:7" ht="31.2">
      <c r="A63" s="14" t="s">
        <v>43</v>
      </c>
      <c r="B63" s="6" t="s">
        <v>66</v>
      </c>
      <c r="C63" s="8" t="s">
        <v>42</v>
      </c>
      <c r="D63" s="34">
        <f t="shared" si="7"/>
        <v>250000</v>
      </c>
      <c r="E63" s="35">
        <f t="shared" si="7"/>
        <v>250000</v>
      </c>
      <c r="F63" s="34">
        <f t="shared" si="7"/>
        <v>250000</v>
      </c>
      <c r="G63" s="4"/>
    </row>
    <row r="64" spans="1:7" ht="31.2">
      <c r="A64" s="13" t="s">
        <v>33</v>
      </c>
      <c r="B64" s="6" t="s">
        <v>66</v>
      </c>
      <c r="C64" s="8" t="s">
        <v>32</v>
      </c>
      <c r="D64" s="34">
        <v>250000</v>
      </c>
      <c r="E64" s="35">
        <v>250000</v>
      </c>
      <c r="F64" s="35">
        <v>250000</v>
      </c>
      <c r="G64" s="4"/>
    </row>
    <row r="65" spans="1:7" ht="31.2">
      <c r="A65" s="13" t="s">
        <v>11</v>
      </c>
      <c r="B65" s="6" t="s">
        <v>67</v>
      </c>
      <c r="C65" s="8"/>
      <c r="D65" s="34">
        <f>SUM(D67+D69)</f>
        <v>2381969.5299999998</v>
      </c>
      <c r="E65" s="35">
        <f>SUM(E67+E69)</f>
        <v>3174000</v>
      </c>
      <c r="F65" s="34">
        <f>SUM(F67+F69)</f>
        <v>3194000</v>
      </c>
      <c r="G65" s="4"/>
    </row>
    <row r="66" spans="1:7" ht="31.2">
      <c r="A66" s="14" t="s">
        <v>43</v>
      </c>
      <c r="B66" s="6" t="s">
        <v>67</v>
      </c>
      <c r="C66" s="8" t="s">
        <v>42</v>
      </c>
      <c r="D66" s="34">
        <f>D67</f>
        <v>2381969.5299999998</v>
      </c>
      <c r="E66" s="35">
        <f>E67</f>
        <v>3174000</v>
      </c>
      <c r="F66" s="34">
        <f>F67</f>
        <v>3194000</v>
      </c>
      <c r="G66" s="4"/>
    </row>
    <row r="67" spans="1:7" ht="31.2">
      <c r="A67" s="13" t="s">
        <v>33</v>
      </c>
      <c r="B67" s="6" t="s">
        <v>67</v>
      </c>
      <c r="C67" s="8" t="s">
        <v>32</v>
      </c>
      <c r="D67" s="34">
        <v>2381969.5299999998</v>
      </c>
      <c r="E67" s="35">
        <v>3174000</v>
      </c>
      <c r="F67" s="35">
        <v>3194000</v>
      </c>
      <c r="G67" s="4"/>
    </row>
    <row r="68" spans="1:7" ht="31.2">
      <c r="A68" s="13" t="s">
        <v>131</v>
      </c>
      <c r="B68" s="6" t="s">
        <v>67</v>
      </c>
      <c r="C68" s="8" t="s">
        <v>128</v>
      </c>
      <c r="D68" s="34">
        <f>D69</f>
        <v>0</v>
      </c>
      <c r="E68" s="35">
        <f>E69</f>
        <v>0</v>
      </c>
      <c r="F68" s="34">
        <f>F69</f>
        <v>0</v>
      </c>
      <c r="G68" s="4"/>
    </row>
    <row r="69" spans="1:7" ht="46.8">
      <c r="A69" s="13" t="s">
        <v>130</v>
      </c>
      <c r="B69" s="6" t="s">
        <v>67</v>
      </c>
      <c r="C69" s="8" t="s">
        <v>129</v>
      </c>
      <c r="D69" s="34">
        <v>0</v>
      </c>
      <c r="E69" s="35">
        <v>0</v>
      </c>
      <c r="F69" s="35">
        <v>0</v>
      </c>
      <c r="G69" s="4"/>
    </row>
    <row r="70" spans="1:7" ht="46.8">
      <c r="A70" s="14" t="s">
        <v>137</v>
      </c>
      <c r="B70" s="6" t="s">
        <v>99</v>
      </c>
      <c r="C70" s="8" t="s">
        <v>42</v>
      </c>
      <c r="D70" s="36">
        <f>D71</f>
        <v>130100</v>
      </c>
      <c r="E70" s="37">
        <f>E71</f>
        <v>600000</v>
      </c>
      <c r="F70" s="36">
        <f>F71</f>
        <v>700000</v>
      </c>
      <c r="G70" s="4"/>
    </row>
    <row r="71" spans="1:7" ht="31.2">
      <c r="A71" s="13" t="s">
        <v>33</v>
      </c>
      <c r="B71" s="6" t="s">
        <v>99</v>
      </c>
      <c r="C71" s="8" t="s">
        <v>58</v>
      </c>
      <c r="D71" s="34">
        <v>130100</v>
      </c>
      <c r="E71" s="35">
        <v>600000</v>
      </c>
      <c r="F71" s="35">
        <v>700000</v>
      </c>
      <c r="G71" s="4"/>
    </row>
    <row r="72" spans="1:7" ht="31.2">
      <c r="A72" s="14" t="s">
        <v>138</v>
      </c>
      <c r="B72" s="6" t="s">
        <v>96</v>
      </c>
      <c r="C72" s="8" t="s">
        <v>42</v>
      </c>
      <c r="D72" s="34">
        <f>D73</f>
        <v>13789588.300000001</v>
      </c>
      <c r="E72" s="35">
        <f>E73</f>
        <v>14791303.82</v>
      </c>
      <c r="F72" s="35">
        <f>F73</f>
        <v>0</v>
      </c>
      <c r="G72" s="4"/>
    </row>
    <row r="73" spans="1:7" ht="31.2">
      <c r="A73" s="13" t="s">
        <v>33</v>
      </c>
      <c r="B73" s="6" t="s">
        <v>96</v>
      </c>
      <c r="C73" s="8" t="s">
        <v>58</v>
      </c>
      <c r="D73" s="34">
        <v>13789588.300000001</v>
      </c>
      <c r="E73" s="35">
        <v>14791303.82</v>
      </c>
      <c r="F73" s="35">
        <v>0</v>
      </c>
      <c r="G73" s="4"/>
    </row>
    <row r="74" spans="1:7" ht="31.2">
      <c r="A74" s="13" t="s">
        <v>174</v>
      </c>
      <c r="B74" s="6" t="s">
        <v>173</v>
      </c>
      <c r="C74" s="8" t="s">
        <v>42</v>
      </c>
      <c r="D74" s="34">
        <f>D75</f>
        <v>1147360</v>
      </c>
      <c r="E74" s="34">
        <f>E75</f>
        <v>0</v>
      </c>
      <c r="F74" s="34">
        <f>F75</f>
        <v>0</v>
      </c>
      <c r="G74" s="4"/>
    </row>
    <row r="75" spans="1:7" ht="31.2">
      <c r="A75" s="13" t="s">
        <v>33</v>
      </c>
      <c r="B75" s="6" t="s">
        <v>173</v>
      </c>
      <c r="C75" s="8" t="s">
        <v>32</v>
      </c>
      <c r="D75" s="34">
        <v>1147360</v>
      </c>
      <c r="E75" s="35">
        <v>0</v>
      </c>
      <c r="F75" s="35">
        <v>0</v>
      </c>
      <c r="G75" s="4"/>
    </row>
    <row r="76" spans="1:7" ht="62.4">
      <c r="A76" s="13" t="s">
        <v>180</v>
      </c>
      <c r="B76" s="6" t="s">
        <v>181</v>
      </c>
      <c r="C76" s="8" t="s">
        <v>42</v>
      </c>
      <c r="D76" s="34">
        <f>D77</f>
        <v>548783.18000000005</v>
      </c>
      <c r="E76" s="34">
        <f>E77</f>
        <v>0</v>
      </c>
      <c r="F76" s="34">
        <f>F77</f>
        <v>0</v>
      </c>
      <c r="G76" s="4"/>
    </row>
    <row r="77" spans="1:7" ht="31.2">
      <c r="A77" s="13" t="s">
        <v>33</v>
      </c>
      <c r="B77" s="6" t="s">
        <v>181</v>
      </c>
      <c r="C77" s="8" t="s">
        <v>32</v>
      </c>
      <c r="D77" s="34">
        <v>548783.18000000005</v>
      </c>
      <c r="E77" s="35">
        <v>0</v>
      </c>
      <c r="F77" s="35">
        <v>0</v>
      </c>
      <c r="G77" s="4"/>
    </row>
    <row r="78" spans="1:7" ht="31.2">
      <c r="A78" s="14" t="s">
        <v>184</v>
      </c>
      <c r="B78" s="6" t="s">
        <v>100</v>
      </c>
      <c r="C78" s="8" t="s">
        <v>42</v>
      </c>
      <c r="D78" s="34">
        <f>D79</f>
        <v>373200</v>
      </c>
      <c r="E78" s="35">
        <f>E79</f>
        <v>1305351.43</v>
      </c>
      <c r="F78" s="34">
        <f>F79</f>
        <v>2610702.85</v>
      </c>
      <c r="G78" s="4"/>
    </row>
    <row r="79" spans="1:7" ht="31.2">
      <c r="A79" s="13" t="s">
        <v>33</v>
      </c>
      <c r="B79" s="6" t="s">
        <v>100</v>
      </c>
      <c r="C79" s="8" t="s">
        <v>32</v>
      </c>
      <c r="D79" s="34">
        <v>373200</v>
      </c>
      <c r="E79" s="35">
        <v>1305351.43</v>
      </c>
      <c r="F79" s="35">
        <v>2610702.85</v>
      </c>
      <c r="G79" s="4"/>
    </row>
    <row r="80" spans="1:7" ht="46.8">
      <c r="A80" s="13" t="s">
        <v>195</v>
      </c>
      <c r="B80" s="6" t="s">
        <v>196</v>
      </c>
      <c r="C80" s="8" t="s">
        <v>42</v>
      </c>
      <c r="D80" s="34">
        <f>D81</f>
        <v>1606817</v>
      </c>
      <c r="E80" s="34">
        <f>E81</f>
        <v>0</v>
      </c>
      <c r="F80" s="34">
        <f>F81</f>
        <v>0</v>
      </c>
      <c r="G80" s="4"/>
    </row>
    <row r="81" spans="1:7" ht="31.2">
      <c r="A81" s="13" t="s">
        <v>33</v>
      </c>
      <c r="B81" s="6" t="s">
        <v>196</v>
      </c>
      <c r="C81" s="8" t="s">
        <v>32</v>
      </c>
      <c r="D81" s="34">
        <v>1606817</v>
      </c>
      <c r="E81" s="35">
        <v>0</v>
      </c>
      <c r="F81" s="35">
        <v>0</v>
      </c>
      <c r="G81" s="4"/>
    </row>
    <row r="82" spans="1:7" ht="32.4">
      <c r="A82" s="16" t="s">
        <v>158</v>
      </c>
      <c r="B82" s="6" t="s">
        <v>140</v>
      </c>
      <c r="C82" s="8"/>
      <c r="D82" s="33">
        <f t="shared" ref="D82:F83" si="8">D83</f>
        <v>5000</v>
      </c>
      <c r="E82" s="38">
        <f t="shared" si="8"/>
        <v>5000</v>
      </c>
      <c r="F82" s="33">
        <f t="shared" si="8"/>
        <v>5000</v>
      </c>
      <c r="G82" s="4"/>
    </row>
    <row r="83" spans="1:7" ht="21.75" customHeight="1">
      <c r="A83" s="7" t="s">
        <v>159</v>
      </c>
      <c r="B83" s="6" t="s">
        <v>160</v>
      </c>
      <c r="C83" s="8" t="s">
        <v>161</v>
      </c>
      <c r="D83" s="34">
        <f t="shared" si="8"/>
        <v>5000</v>
      </c>
      <c r="E83" s="34">
        <f t="shared" si="8"/>
        <v>5000</v>
      </c>
      <c r="F83" s="34">
        <f t="shared" si="8"/>
        <v>5000</v>
      </c>
      <c r="G83" s="4"/>
    </row>
    <row r="84" spans="1:7" ht="15.6">
      <c r="A84" s="7" t="s">
        <v>139</v>
      </c>
      <c r="B84" s="6" t="s">
        <v>160</v>
      </c>
      <c r="C84" s="8" t="s">
        <v>162</v>
      </c>
      <c r="D84" s="34">
        <v>5000</v>
      </c>
      <c r="E84" s="35">
        <v>5000</v>
      </c>
      <c r="F84" s="35">
        <v>5000</v>
      </c>
      <c r="G84" s="4"/>
    </row>
    <row r="85" spans="1:7" ht="48.6">
      <c r="A85" s="16" t="s">
        <v>163</v>
      </c>
      <c r="B85" s="6" t="s">
        <v>164</v>
      </c>
      <c r="C85" s="8"/>
      <c r="D85" s="33">
        <f>D86</f>
        <v>1043816.5</v>
      </c>
      <c r="E85" s="33">
        <f>E86</f>
        <v>0</v>
      </c>
      <c r="F85" s="33">
        <f>F86</f>
        <v>0</v>
      </c>
      <c r="G85" s="4"/>
    </row>
    <row r="86" spans="1:7" ht="31.2">
      <c r="A86" s="7" t="s">
        <v>170</v>
      </c>
      <c r="B86" s="6" t="s">
        <v>164</v>
      </c>
      <c r="C86" s="8" t="s">
        <v>98</v>
      </c>
      <c r="D86" s="34">
        <v>1043816.5</v>
      </c>
      <c r="E86" s="35">
        <v>0</v>
      </c>
      <c r="F86" s="35">
        <v>0</v>
      </c>
      <c r="G86" s="4"/>
    </row>
    <row r="87" spans="1:7" ht="32.4">
      <c r="A87" s="17" t="s">
        <v>141</v>
      </c>
      <c r="B87" s="6" t="s">
        <v>91</v>
      </c>
      <c r="C87" s="8"/>
      <c r="D87" s="33">
        <f t="shared" ref="D87:F88" si="9">D88</f>
        <v>6500</v>
      </c>
      <c r="E87" s="38">
        <f t="shared" si="9"/>
        <v>6500</v>
      </c>
      <c r="F87" s="33">
        <f t="shared" si="9"/>
        <v>6500</v>
      </c>
      <c r="G87" s="4"/>
    </row>
    <row r="88" spans="1:7" ht="31.2">
      <c r="A88" s="14" t="s">
        <v>142</v>
      </c>
      <c r="B88" s="6" t="s">
        <v>92</v>
      </c>
      <c r="C88" s="8" t="s">
        <v>42</v>
      </c>
      <c r="D88" s="34">
        <f t="shared" si="9"/>
        <v>6500</v>
      </c>
      <c r="E88" s="35">
        <f t="shared" si="9"/>
        <v>6500</v>
      </c>
      <c r="F88" s="34">
        <f t="shared" si="9"/>
        <v>6500</v>
      </c>
      <c r="G88" s="4"/>
    </row>
    <row r="89" spans="1:7" ht="31.2">
      <c r="A89" s="13" t="s">
        <v>33</v>
      </c>
      <c r="B89" s="6" t="s">
        <v>92</v>
      </c>
      <c r="C89" s="8" t="s">
        <v>32</v>
      </c>
      <c r="D89" s="34">
        <v>6500</v>
      </c>
      <c r="E89" s="35">
        <v>6500</v>
      </c>
      <c r="F89" s="34">
        <v>6500</v>
      </c>
      <c r="G89" s="4"/>
    </row>
    <row r="90" spans="1:7" ht="32.4">
      <c r="A90" s="12" t="s">
        <v>50</v>
      </c>
      <c r="B90" s="6"/>
      <c r="C90" s="8"/>
      <c r="D90" s="33">
        <f t="shared" ref="D90:F91" si="10">D91</f>
        <v>16898253.489999998</v>
      </c>
      <c r="E90" s="33">
        <f t="shared" si="10"/>
        <v>14500000</v>
      </c>
      <c r="F90" s="33">
        <f t="shared" si="10"/>
        <v>14924000</v>
      </c>
      <c r="G90" s="4"/>
    </row>
    <row r="91" spans="1:7" ht="15.6">
      <c r="A91" s="13" t="s">
        <v>2</v>
      </c>
      <c r="B91" s="6"/>
      <c r="C91" s="8"/>
      <c r="D91" s="34">
        <f t="shared" si="10"/>
        <v>16898253.489999998</v>
      </c>
      <c r="E91" s="35">
        <f t="shared" si="10"/>
        <v>14500000</v>
      </c>
      <c r="F91" s="34">
        <f t="shared" si="10"/>
        <v>14924000</v>
      </c>
      <c r="G91" s="4"/>
    </row>
    <row r="92" spans="1:7" ht="31.2">
      <c r="A92" s="13" t="s">
        <v>36</v>
      </c>
      <c r="B92" s="6" t="s">
        <v>68</v>
      </c>
      <c r="C92" s="8"/>
      <c r="D92" s="34">
        <f>D93+D97+D99+D101+D105</f>
        <v>16898253.489999998</v>
      </c>
      <c r="E92" s="34">
        <f>E93+E97+E99+E101+E105</f>
        <v>14500000</v>
      </c>
      <c r="F92" s="34">
        <f>F93+F97+F99+F101+F105</f>
        <v>14924000</v>
      </c>
      <c r="G92" s="4"/>
    </row>
    <row r="93" spans="1:7" ht="31.2">
      <c r="A93" s="13" t="s">
        <v>143</v>
      </c>
      <c r="B93" s="6" t="s">
        <v>69</v>
      </c>
      <c r="C93" s="8"/>
      <c r="D93" s="34">
        <f t="shared" ref="D93:F95" si="11">D94</f>
        <v>14900000</v>
      </c>
      <c r="E93" s="35">
        <f t="shared" si="11"/>
        <v>14500000</v>
      </c>
      <c r="F93" s="34">
        <f t="shared" si="11"/>
        <v>14924000</v>
      </c>
      <c r="G93" s="4"/>
    </row>
    <row r="94" spans="1:7" ht="31.2">
      <c r="A94" s="18" t="s">
        <v>51</v>
      </c>
      <c r="B94" s="6" t="s">
        <v>69</v>
      </c>
      <c r="C94" s="8" t="s">
        <v>17</v>
      </c>
      <c r="D94" s="34">
        <f t="shared" si="11"/>
        <v>14900000</v>
      </c>
      <c r="E94" s="35">
        <f t="shared" si="11"/>
        <v>14500000</v>
      </c>
      <c r="F94" s="34">
        <f t="shared" si="11"/>
        <v>14924000</v>
      </c>
      <c r="G94" s="4"/>
    </row>
    <row r="95" spans="1:7" ht="15.6">
      <c r="A95" s="13" t="s">
        <v>52</v>
      </c>
      <c r="B95" s="6" t="s">
        <v>69</v>
      </c>
      <c r="C95" s="8" t="s">
        <v>53</v>
      </c>
      <c r="D95" s="34">
        <f t="shared" si="11"/>
        <v>14900000</v>
      </c>
      <c r="E95" s="35">
        <f t="shared" si="11"/>
        <v>14500000</v>
      </c>
      <c r="F95" s="34">
        <f t="shared" si="11"/>
        <v>14924000</v>
      </c>
      <c r="G95" s="4"/>
    </row>
    <row r="96" spans="1:7" ht="62.4">
      <c r="A96" s="13" t="s">
        <v>80</v>
      </c>
      <c r="B96" s="6" t="s">
        <v>69</v>
      </c>
      <c r="C96" s="8" t="s">
        <v>81</v>
      </c>
      <c r="D96" s="36">
        <v>14900000</v>
      </c>
      <c r="E96" s="37">
        <v>14500000</v>
      </c>
      <c r="F96" s="37">
        <v>14924000</v>
      </c>
      <c r="G96" s="4"/>
    </row>
    <row r="97" spans="1:7" ht="45" customHeight="1">
      <c r="A97" s="7" t="s">
        <v>105</v>
      </c>
      <c r="B97" s="6" t="s">
        <v>110</v>
      </c>
      <c r="C97" s="8" t="s">
        <v>17</v>
      </c>
      <c r="D97" s="36">
        <f>D98</f>
        <v>1350000</v>
      </c>
      <c r="E97" s="37">
        <f>E98</f>
        <v>0</v>
      </c>
      <c r="F97" s="36">
        <f>F98</f>
        <v>0</v>
      </c>
      <c r="G97" s="4"/>
    </row>
    <row r="98" spans="1:7" ht="21" customHeight="1">
      <c r="A98" s="7" t="s">
        <v>52</v>
      </c>
      <c r="B98" s="6" t="s">
        <v>110</v>
      </c>
      <c r="C98" s="8" t="s">
        <v>53</v>
      </c>
      <c r="D98" s="36">
        <v>1350000</v>
      </c>
      <c r="E98" s="37">
        <v>0</v>
      </c>
      <c r="F98" s="37">
        <v>0</v>
      </c>
      <c r="G98" s="4"/>
    </row>
    <row r="99" spans="1:7" ht="51" customHeight="1">
      <c r="A99" s="13" t="s">
        <v>106</v>
      </c>
      <c r="B99" s="6" t="s">
        <v>109</v>
      </c>
      <c r="C99" s="8" t="s">
        <v>107</v>
      </c>
      <c r="D99" s="36">
        <f>D100</f>
        <v>0</v>
      </c>
      <c r="E99" s="36">
        <f>E100</f>
        <v>0</v>
      </c>
      <c r="F99" s="36">
        <f>F100</f>
        <v>0</v>
      </c>
      <c r="G99" s="4"/>
    </row>
    <row r="100" spans="1:7" ht="26.25" customHeight="1">
      <c r="A100" s="13" t="s">
        <v>108</v>
      </c>
      <c r="B100" s="6" t="s">
        <v>109</v>
      </c>
      <c r="C100" s="8" t="s">
        <v>95</v>
      </c>
      <c r="D100" s="36"/>
      <c r="E100" s="37">
        <v>0</v>
      </c>
      <c r="F100" s="37">
        <v>0</v>
      </c>
      <c r="G100" s="4"/>
    </row>
    <row r="101" spans="1:7" ht="63" customHeight="1">
      <c r="A101" s="13" t="s">
        <v>197</v>
      </c>
      <c r="B101" s="6" t="s">
        <v>198</v>
      </c>
      <c r="C101" s="8" t="s">
        <v>17</v>
      </c>
      <c r="D101" s="36">
        <f t="shared" ref="D101:F102" si="12">D102</f>
        <v>548253.49</v>
      </c>
      <c r="E101" s="36">
        <f t="shared" si="12"/>
        <v>0</v>
      </c>
      <c r="F101" s="36">
        <f t="shared" si="12"/>
        <v>0</v>
      </c>
      <c r="G101" s="4"/>
    </row>
    <row r="102" spans="1:7" ht="61.5" customHeight="1">
      <c r="A102" s="13" t="s">
        <v>80</v>
      </c>
      <c r="B102" s="6" t="s">
        <v>198</v>
      </c>
      <c r="C102" s="8" t="s">
        <v>53</v>
      </c>
      <c r="D102" s="36">
        <v>548253.49</v>
      </c>
      <c r="E102" s="36">
        <f t="shared" si="12"/>
        <v>0</v>
      </c>
      <c r="F102" s="36">
        <f t="shared" si="12"/>
        <v>0</v>
      </c>
      <c r="G102" s="4"/>
    </row>
    <row r="103" spans="1:7" ht="28.5" customHeight="1">
      <c r="A103" s="13" t="s">
        <v>111</v>
      </c>
      <c r="B103" s="6" t="s">
        <v>112</v>
      </c>
      <c r="C103" s="8" t="s">
        <v>133</v>
      </c>
      <c r="D103" s="36">
        <v>0</v>
      </c>
      <c r="E103" s="36">
        <v>0</v>
      </c>
      <c r="F103" s="36">
        <v>0</v>
      </c>
      <c r="G103" s="4"/>
    </row>
    <row r="104" spans="1:7" ht="26.25" customHeight="1">
      <c r="A104" s="13" t="s">
        <v>114</v>
      </c>
      <c r="B104" s="6" t="s">
        <v>112</v>
      </c>
      <c r="C104" s="8" t="s">
        <v>95</v>
      </c>
      <c r="D104" s="36">
        <v>0</v>
      </c>
      <c r="E104" s="37">
        <v>0</v>
      </c>
      <c r="F104" s="37">
        <v>0</v>
      </c>
      <c r="G104" s="4"/>
    </row>
    <row r="105" spans="1:7" ht="26.25" customHeight="1">
      <c r="A105" s="13" t="s">
        <v>176</v>
      </c>
      <c r="B105" s="6" t="s">
        <v>175</v>
      </c>
      <c r="C105" s="8" t="s">
        <v>17</v>
      </c>
      <c r="D105" s="36">
        <f>D106</f>
        <v>100000</v>
      </c>
      <c r="E105" s="36">
        <f>E106</f>
        <v>0</v>
      </c>
      <c r="F105" s="36">
        <f>F106</f>
        <v>0</v>
      </c>
      <c r="G105" s="4"/>
    </row>
    <row r="106" spans="1:7" ht="26.25" customHeight="1">
      <c r="A106" s="13" t="s">
        <v>177</v>
      </c>
      <c r="B106" s="6" t="s">
        <v>175</v>
      </c>
      <c r="C106" s="8" t="s">
        <v>53</v>
      </c>
      <c r="D106" s="36">
        <v>100000</v>
      </c>
      <c r="E106" s="37">
        <v>0</v>
      </c>
      <c r="F106" s="37">
        <v>0</v>
      </c>
      <c r="G106" s="4"/>
    </row>
    <row r="107" spans="1:7" ht="29.25" customHeight="1">
      <c r="A107" s="17" t="s">
        <v>115</v>
      </c>
      <c r="B107" s="6" t="s">
        <v>144</v>
      </c>
      <c r="C107" s="8"/>
      <c r="D107" s="33">
        <f>D108</f>
        <v>567000</v>
      </c>
      <c r="E107" s="33">
        <f>E109</f>
        <v>200000</v>
      </c>
      <c r="F107" s="33">
        <f>F109</f>
        <v>200000</v>
      </c>
      <c r="G107" s="4"/>
    </row>
    <row r="108" spans="1:7" ht="29.25" customHeight="1">
      <c r="A108" s="27" t="s">
        <v>146</v>
      </c>
      <c r="B108" s="6" t="s">
        <v>145</v>
      </c>
      <c r="C108" s="8" t="s">
        <v>47</v>
      </c>
      <c r="D108" s="32">
        <f>D109</f>
        <v>567000</v>
      </c>
      <c r="E108" s="32">
        <f>E109</f>
        <v>200000</v>
      </c>
      <c r="F108" s="32">
        <f>F109</f>
        <v>200000</v>
      </c>
      <c r="G108" s="4"/>
    </row>
    <row r="109" spans="1:7" ht="30" customHeight="1">
      <c r="A109" s="14" t="s">
        <v>49</v>
      </c>
      <c r="B109" s="6" t="s">
        <v>145</v>
      </c>
      <c r="C109" s="8" t="s">
        <v>48</v>
      </c>
      <c r="D109" s="34">
        <f>D110</f>
        <v>567000</v>
      </c>
      <c r="E109" s="34">
        <f>E110</f>
        <v>200000</v>
      </c>
      <c r="F109" s="34">
        <f>F110</f>
        <v>200000</v>
      </c>
      <c r="G109" s="4"/>
    </row>
    <row r="110" spans="1:7" ht="33.75" customHeight="1">
      <c r="A110" s="13" t="s">
        <v>117</v>
      </c>
      <c r="B110" s="6" t="s">
        <v>145</v>
      </c>
      <c r="C110" s="8" t="s">
        <v>116</v>
      </c>
      <c r="D110" s="34">
        <v>567000</v>
      </c>
      <c r="E110" s="35">
        <v>200000</v>
      </c>
      <c r="F110" s="34">
        <v>200000</v>
      </c>
      <c r="G110" s="4"/>
    </row>
    <row r="111" spans="1:7" ht="31.2">
      <c r="A111" s="9" t="s">
        <v>54</v>
      </c>
      <c r="B111" s="6"/>
      <c r="C111" s="8"/>
      <c r="D111" s="32">
        <f>SUM(D112+D117+D134+D144+D138+D151+D129)</f>
        <v>26214662.030000001</v>
      </c>
      <c r="E111" s="32">
        <f>SUM(E112+E117+E134+E144+E138+E151+E129)</f>
        <v>25743579.289999999</v>
      </c>
      <c r="F111" s="32">
        <f>SUM(F112+F117+F134+F144+F138+F151+F129)</f>
        <v>26593213.039999999</v>
      </c>
      <c r="G111" s="4"/>
    </row>
    <row r="112" spans="1:7" ht="32.4">
      <c r="A112" s="19" t="s">
        <v>19</v>
      </c>
      <c r="B112" s="6"/>
      <c r="C112" s="8"/>
      <c r="D112" s="33">
        <f>D114</f>
        <v>1657393.92</v>
      </c>
      <c r="E112" s="33">
        <f>E114</f>
        <v>1657393.92</v>
      </c>
      <c r="F112" s="33">
        <f>F114</f>
        <v>1657393.92</v>
      </c>
      <c r="G112" s="4"/>
    </row>
    <row r="113" spans="1:7" ht="18.75" customHeight="1">
      <c r="A113" s="7" t="s">
        <v>0</v>
      </c>
      <c r="B113" s="6" t="s">
        <v>70</v>
      </c>
      <c r="C113" s="8"/>
      <c r="D113" s="34"/>
      <c r="E113" s="35"/>
      <c r="F113" s="35"/>
      <c r="G113" s="4"/>
    </row>
    <row r="114" spans="1:7" ht="31.2">
      <c r="A114" s="7" t="s">
        <v>20</v>
      </c>
      <c r="B114" s="6" t="s">
        <v>71</v>
      </c>
      <c r="C114" s="8"/>
      <c r="D114" s="34">
        <f t="shared" ref="D114:F115" si="13">D115</f>
        <v>1657393.92</v>
      </c>
      <c r="E114" s="34">
        <f t="shared" si="13"/>
        <v>1657393.92</v>
      </c>
      <c r="F114" s="34">
        <f t="shared" si="13"/>
        <v>1657393.92</v>
      </c>
      <c r="G114" s="4"/>
    </row>
    <row r="115" spans="1:7" ht="78">
      <c r="A115" s="20" t="s">
        <v>147</v>
      </c>
      <c r="B115" s="6" t="s">
        <v>71</v>
      </c>
      <c r="C115" s="8" t="s">
        <v>56</v>
      </c>
      <c r="D115" s="34">
        <f t="shared" si="13"/>
        <v>1657393.92</v>
      </c>
      <c r="E115" s="34">
        <f t="shared" si="13"/>
        <v>1657393.92</v>
      </c>
      <c r="F115" s="34">
        <f t="shared" si="13"/>
        <v>1657393.92</v>
      </c>
      <c r="G115" s="4"/>
    </row>
    <row r="116" spans="1:7" ht="31.2">
      <c r="A116" s="7" t="s">
        <v>23</v>
      </c>
      <c r="B116" s="6" t="s">
        <v>71</v>
      </c>
      <c r="C116" s="8" t="s">
        <v>24</v>
      </c>
      <c r="D116" s="34">
        <v>1657393.92</v>
      </c>
      <c r="E116" s="35">
        <v>1657393.92</v>
      </c>
      <c r="F116" s="35">
        <v>1657393.92</v>
      </c>
      <c r="G116" s="4"/>
    </row>
    <row r="117" spans="1:7" ht="32.4">
      <c r="A117" s="19" t="s">
        <v>21</v>
      </c>
      <c r="B117" s="6"/>
      <c r="C117" s="8"/>
      <c r="D117" s="33">
        <f t="shared" ref="D117:F118" si="14">SUM(D118)</f>
        <v>18072329.32</v>
      </c>
      <c r="E117" s="33">
        <f t="shared" si="14"/>
        <v>16411606.15</v>
      </c>
      <c r="F117" s="33">
        <f t="shared" si="14"/>
        <v>16294939.49</v>
      </c>
      <c r="G117" s="4"/>
    </row>
    <row r="118" spans="1:7" ht="31.2">
      <c r="A118" s="7" t="s">
        <v>21</v>
      </c>
      <c r="B118" s="6" t="s">
        <v>72</v>
      </c>
      <c r="C118" s="8"/>
      <c r="D118" s="34">
        <f t="shared" si="14"/>
        <v>18072329.32</v>
      </c>
      <c r="E118" s="34">
        <f t="shared" si="14"/>
        <v>16411606.15</v>
      </c>
      <c r="F118" s="34">
        <f t="shared" si="14"/>
        <v>16294939.49</v>
      </c>
      <c r="G118" s="4"/>
    </row>
    <row r="119" spans="1:7" ht="31.2">
      <c r="A119" s="7" t="s">
        <v>22</v>
      </c>
      <c r="B119" s="6" t="s">
        <v>73</v>
      </c>
      <c r="C119" s="8"/>
      <c r="D119" s="34">
        <f>SUM(D120+D122+D124+D126)</f>
        <v>18072329.32</v>
      </c>
      <c r="E119" s="34">
        <f>SUM(E120+E122+E124+E126)</f>
        <v>16411606.15</v>
      </c>
      <c r="F119" s="34">
        <f>SUM(F120+F122+F124+F126)</f>
        <v>16294939.49</v>
      </c>
      <c r="G119" s="4"/>
    </row>
    <row r="120" spans="1:7" ht="78">
      <c r="A120" s="20" t="s">
        <v>147</v>
      </c>
      <c r="B120" s="6" t="s">
        <v>73</v>
      </c>
      <c r="C120" s="8" t="s">
        <v>56</v>
      </c>
      <c r="D120" s="34">
        <f>D121</f>
        <v>14659763.119999999</v>
      </c>
      <c r="E120" s="34">
        <f>E121</f>
        <v>13649218.26</v>
      </c>
      <c r="F120" s="34">
        <f>F121</f>
        <v>13649218.26</v>
      </c>
      <c r="G120" s="4"/>
    </row>
    <row r="121" spans="1:7" ht="31.2">
      <c r="A121" s="7" t="s">
        <v>23</v>
      </c>
      <c r="B121" s="6" t="s">
        <v>73</v>
      </c>
      <c r="C121" s="8" t="s">
        <v>24</v>
      </c>
      <c r="D121" s="34">
        <v>14659763.119999999</v>
      </c>
      <c r="E121" s="35">
        <v>13649218.26</v>
      </c>
      <c r="F121" s="35">
        <v>13649218.26</v>
      </c>
      <c r="G121" s="4"/>
    </row>
    <row r="122" spans="1:7" ht="31.2">
      <c r="A122" s="20" t="s">
        <v>43</v>
      </c>
      <c r="B122" s="6" t="s">
        <v>73</v>
      </c>
      <c r="C122" s="8" t="s">
        <v>42</v>
      </c>
      <c r="D122" s="34">
        <f>D123</f>
        <v>2847010.06</v>
      </c>
      <c r="E122" s="34">
        <f>E123</f>
        <v>2474121.23</v>
      </c>
      <c r="F122" s="34">
        <f>F123</f>
        <v>2474121.23</v>
      </c>
      <c r="G122" s="4"/>
    </row>
    <row r="123" spans="1:7" ht="31.2">
      <c r="A123" s="7" t="s">
        <v>33</v>
      </c>
      <c r="B123" s="6" t="s">
        <v>73</v>
      </c>
      <c r="C123" s="8" t="s">
        <v>32</v>
      </c>
      <c r="D123" s="34">
        <v>2847010.06</v>
      </c>
      <c r="E123" s="35">
        <v>2474121.23</v>
      </c>
      <c r="F123" s="35">
        <v>2474121.23</v>
      </c>
      <c r="G123" s="4"/>
    </row>
    <row r="124" spans="1:7" ht="78">
      <c r="A124" s="20" t="s">
        <v>134</v>
      </c>
      <c r="B124" s="6" t="s">
        <v>135</v>
      </c>
      <c r="C124" s="8" t="s">
        <v>42</v>
      </c>
      <c r="D124" s="34">
        <f>D125</f>
        <v>105000</v>
      </c>
      <c r="E124" s="34">
        <f>E125</f>
        <v>105000</v>
      </c>
      <c r="F124" s="34">
        <f>F125</f>
        <v>105000</v>
      </c>
      <c r="G124" s="4"/>
    </row>
    <row r="125" spans="1:7" ht="31.2">
      <c r="A125" s="7" t="s">
        <v>33</v>
      </c>
      <c r="B125" s="6" t="s">
        <v>135</v>
      </c>
      <c r="C125" s="8" t="s">
        <v>32</v>
      </c>
      <c r="D125" s="34">
        <v>105000</v>
      </c>
      <c r="E125" s="35">
        <v>105000</v>
      </c>
      <c r="F125" s="35">
        <v>105000</v>
      </c>
      <c r="G125" s="4"/>
    </row>
    <row r="126" spans="1:7" ht="15.6">
      <c r="A126" s="20" t="s">
        <v>57</v>
      </c>
      <c r="B126" s="6" t="s">
        <v>73</v>
      </c>
      <c r="C126" s="8" t="s">
        <v>29</v>
      </c>
      <c r="D126" s="34">
        <f>SUM(D127:D128)</f>
        <v>460556.14</v>
      </c>
      <c r="E126" s="34">
        <f>SUM(E127:E128)</f>
        <v>183266.66</v>
      </c>
      <c r="F126" s="34">
        <f>SUM(F127:F128)</f>
        <v>66600</v>
      </c>
      <c r="G126" s="4"/>
    </row>
    <row r="127" spans="1:7" ht="31.2">
      <c r="A127" s="20" t="s">
        <v>102</v>
      </c>
      <c r="B127" s="6" t="s">
        <v>101</v>
      </c>
      <c r="C127" s="8" t="s">
        <v>98</v>
      </c>
      <c r="D127" s="34">
        <v>409042.77</v>
      </c>
      <c r="E127" s="35">
        <v>166666.66</v>
      </c>
      <c r="F127" s="35">
        <v>50000</v>
      </c>
      <c r="G127" s="4"/>
    </row>
    <row r="128" spans="1:7" ht="15.6">
      <c r="A128" s="7" t="s">
        <v>25</v>
      </c>
      <c r="B128" s="6" t="s">
        <v>73</v>
      </c>
      <c r="C128" s="8" t="s">
        <v>26</v>
      </c>
      <c r="D128" s="34">
        <v>51513.37</v>
      </c>
      <c r="E128" s="35">
        <v>16600</v>
      </c>
      <c r="F128" s="35">
        <v>16600</v>
      </c>
      <c r="G128" s="4"/>
    </row>
    <row r="129" spans="1:7" ht="16.2">
      <c r="A129" s="16" t="s">
        <v>123</v>
      </c>
      <c r="B129" s="6"/>
      <c r="C129" s="8"/>
      <c r="D129" s="33">
        <f t="shared" ref="D129:F132" si="15">D130</f>
        <v>0</v>
      </c>
      <c r="E129" s="33">
        <f t="shared" si="15"/>
        <v>0</v>
      </c>
      <c r="F129" s="33">
        <f t="shared" si="15"/>
        <v>0</v>
      </c>
      <c r="G129" s="4"/>
    </row>
    <row r="130" spans="1:7" ht="15.6">
      <c r="A130" s="7" t="s">
        <v>148</v>
      </c>
      <c r="B130" s="6" t="s">
        <v>124</v>
      </c>
      <c r="C130" s="8"/>
      <c r="D130" s="34">
        <f t="shared" si="15"/>
        <v>0</v>
      </c>
      <c r="E130" s="34">
        <f t="shared" si="15"/>
        <v>0</v>
      </c>
      <c r="F130" s="34">
        <f t="shared" si="15"/>
        <v>0</v>
      </c>
      <c r="G130" s="4"/>
    </row>
    <row r="131" spans="1:7" ht="31.2">
      <c r="A131" s="7" t="s">
        <v>149</v>
      </c>
      <c r="B131" s="6" t="s">
        <v>125</v>
      </c>
      <c r="C131" s="8"/>
      <c r="D131" s="34">
        <f t="shared" si="15"/>
        <v>0</v>
      </c>
      <c r="E131" s="34">
        <f t="shared" si="15"/>
        <v>0</v>
      </c>
      <c r="F131" s="34">
        <f t="shared" si="15"/>
        <v>0</v>
      </c>
      <c r="G131" s="4"/>
    </row>
    <row r="132" spans="1:7" ht="15.6">
      <c r="A132" s="7" t="s">
        <v>57</v>
      </c>
      <c r="B132" s="6" t="s">
        <v>125</v>
      </c>
      <c r="C132" s="8" t="s">
        <v>29</v>
      </c>
      <c r="D132" s="34">
        <f t="shared" si="15"/>
        <v>0</v>
      </c>
      <c r="E132" s="34">
        <f t="shared" si="15"/>
        <v>0</v>
      </c>
      <c r="F132" s="34">
        <f t="shared" si="15"/>
        <v>0</v>
      </c>
      <c r="G132" s="4"/>
    </row>
    <row r="133" spans="1:7" ht="15.6">
      <c r="A133" s="7" t="s">
        <v>127</v>
      </c>
      <c r="B133" s="6" t="s">
        <v>125</v>
      </c>
      <c r="C133" s="8" t="s">
        <v>126</v>
      </c>
      <c r="D133" s="34">
        <v>0</v>
      </c>
      <c r="E133" s="35">
        <v>0</v>
      </c>
      <c r="F133" s="35">
        <v>0</v>
      </c>
      <c r="G133" s="4"/>
    </row>
    <row r="134" spans="1:7" ht="16.2">
      <c r="A134" s="16" t="s">
        <v>118</v>
      </c>
      <c r="B134" s="6"/>
      <c r="C134" s="8"/>
      <c r="D134" s="33">
        <f t="shared" ref="D134:F136" si="16">D135</f>
        <v>25000</v>
      </c>
      <c r="E134" s="33">
        <f t="shared" si="16"/>
        <v>25000</v>
      </c>
      <c r="F134" s="33">
        <f t="shared" si="16"/>
        <v>25000</v>
      </c>
      <c r="G134" s="4"/>
    </row>
    <row r="135" spans="1:7" ht="15.6">
      <c r="A135" s="7" t="s">
        <v>7</v>
      </c>
      <c r="B135" s="6" t="s">
        <v>74</v>
      </c>
      <c r="C135" s="8"/>
      <c r="D135" s="34">
        <f t="shared" si="16"/>
        <v>25000</v>
      </c>
      <c r="E135" s="34">
        <f t="shared" si="16"/>
        <v>25000</v>
      </c>
      <c r="F135" s="34">
        <f t="shared" si="16"/>
        <v>25000</v>
      </c>
      <c r="G135" s="4"/>
    </row>
    <row r="136" spans="1:7" ht="15.6">
      <c r="A136" s="7" t="s">
        <v>150</v>
      </c>
      <c r="B136" s="6" t="s">
        <v>75</v>
      </c>
      <c r="C136" s="8"/>
      <c r="D136" s="34">
        <f t="shared" si="16"/>
        <v>25000</v>
      </c>
      <c r="E136" s="34">
        <f t="shared" si="16"/>
        <v>25000</v>
      </c>
      <c r="F136" s="34">
        <f t="shared" si="16"/>
        <v>25000</v>
      </c>
      <c r="G136" s="4"/>
    </row>
    <row r="137" spans="1:7" ht="15.6">
      <c r="A137" s="7" t="s">
        <v>28</v>
      </c>
      <c r="B137" s="6" t="s">
        <v>75</v>
      </c>
      <c r="C137" s="8" t="s">
        <v>27</v>
      </c>
      <c r="D137" s="34">
        <v>25000</v>
      </c>
      <c r="E137" s="35">
        <v>25000</v>
      </c>
      <c r="F137" s="35">
        <v>25000</v>
      </c>
      <c r="G137" s="4"/>
    </row>
    <row r="138" spans="1:7" ht="16.2">
      <c r="A138" s="16" t="s">
        <v>120</v>
      </c>
      <c r="B138" s="6"/>
      <c r="C138" s="8"/>
      <c r="D138" s="33">
        <f>D140</f>
        <v>25200</v>
      </c>
      <c r="E138" s="33">
        <f>E140</f>
        <v>25200</v>
      </c>
      <c r="F138" s="33">
        <f>F140</f>
        <v>25200</v>
      </c>
      <c r="G138" s="4"/>
    </row>
    <row r="139" spans="1:7" ht="15.6">
      <c r="A139" s="7" t="s">
        <v>3</v>
      </c>
      <c r="B139" s="6"/>
      <c r="C139" s="8"/>
      <c r="D139" s="34"/>
      <c r="E139" s="35"/>
      <c r="F139" s="35"/>
      <c r="G139" s="4"/>
    </row>
    <row r="140" spans="1:7" ht="15.6">
      <c r="A140" s="7" t="s">
        <v>120</v>
      </c>
      <c r="B140" s="6" t="s">
        <v>76</v>
      </c>
      <c r="C140" s="8"/>
      <c r="D140" s="34">
        <f t="shared" ref="D140:F142" si="17">D141</f>
        <v>25200</v>
      </c>
      <c r="E140" s="35">
        <f t="shared" si="17"/>
        <v>25200</v>
      </c>
      <c r="F140" s="35">
        <f t="shared" si="17"/>
        <v>25200</v>
      </c>
      <c r="G140" s="4"/>
    </row>
    <row r="141" spans="1:7" ht="15.6">
      <c r="A141" s="7" t="s">
        <v>119</v>
      </c>
      <c r="B141" s="6" t="s">
        <v>77</v>
      </c>
      <c r="C141" s="8"/>
      <c r="D141" s="34">
        <f t="shared" si="17"/>
        <v>25200</v>
      </c>
      <c r="E141" s="35">
        <f t="shared" si="17"/>
        <v>25200</v>
      </c>
      <c r="F141" s="35">
        <f t="shared" si="17"/>
        <v>25200</v>
      </c>
      <c r="G141" s="4"/>
    </row>
    <row r="142" spans="1:7" ht="15.6">
      <c r="A142" s="7" t="s">
        <v>46</v>
      </c>
      <c r="B142" s="6" t="s">
        <v>77</v>
      </c>
      <c r="C142" s="8" t="s">
        <v>47</v>
      </c>
      <c r="D142" s="34">
        <f t="shared" si="17"/>
        <v>25200</v>
      </c>
      <c r="E142" s="35">
        <f t="shared" si="17"/>
        <v>25200</v>
      </c>
      <c r="F142" s="35">
        <f t="shared" si="17"/>
        <v>25200</v>
      </c>
      <c r="G142" s="4"/>
    </row>
    <row r="143" spans="1:7" ht="15.6">
      <c r="A143" s="7" t="s">
        <v>152</v>
      </c>
      <c r="B143" s="6" t="s">
        <v>77</v>
      </c>
      <c r="C143" s="8" t="s">
        <v>151</v>
      </c>
      <c r="D143" s="34">
        <v>25200</v>
      </c>
      <c r="E143" s="35">
        <v>25200</v>
      </c>
      <c r="F143" s="35">
        <v>25200</v>
      </c>
      <c r="G143" s="4"/>
    </row>
    <row r="144" spans="1:7" ht="16.2">
      <c r="A144" s="16" t="s">
        <v>55</v>
      </c>
      <c r="B144" s="6"/>
      <c r="C144" s="8"/>
      <c r="D144" s="33">
        <f>D145</f>
        <v>5425435.7699999996</v>
      </c>
      <c r="E144" s="33">
        <f>E145</f>
        <v>6568923</v>
      </c>
      <c r="F144" s="33">
        <f>F145</f>
        <v>7497489.3099999996</v>
      </c>
      <c r="G144" s="4"/>
    </row>
    <row r="145" spans="1:7" ht="15.6">
      <c r="A145" s="7" t="s">
        <v>31</v>
      </c>
      <c r="B145" s="6" t="s">
        <v>78</v>
      </c>
      <c r="C145" s="8"/>
      <c r="D145" s="34">
        <f>SUM(D146+D149)</f>
        <v>5425435.7699999996</v>
      </c>
      <c r="E145" s="34">
        <f>SUM(E146+E149)</f>
        <v>6568923</v>
      </c>
      <c r="F145" s="34">
        <f>SUM(F146+F149)</f>
        <v>7497489.3099999996</v>
      </c>
      <c r="G145" s="4"/>
    </row>
    <row r="146" spans="1:7" ht="31.2">
      <c r="A146" s="7" t="s">
        <v>18</v>
      </c>
      <c r="B146" s="6" t="s">
        <v>79</v>
      </c>
      <c r="C146" s="8"/>
      <c r="D146" s="34">
        <f t="shared" ref="D146:F147" si="18">D147</f>
        <v>5425435.7699999996</v>
      </c>
      <c r="E146" s="34">
        <f t="shared" si="18"/>
        <v>6568923</v>
      </c>
      <c r="F146" s="34">
        <f t="shared" si="18"/>
        <v>7497489.3099999996</v>
      </c>
      <c r="G146" s="4"/>
    </row>
    <row r="147" spans="1:7" ht="31.2">
      <c r="A147" s="20" t="s">
        <v>43</v>
      </c>
      <c r="B147" s="6" t="s">
        <v>79</v>
      </c>
      <c r="C147" s="8" t="s">
        <v>42</v>
      </c>
      <c r="D147" s="34">
        <f t="shared" si="18"/>
        <v>5425435.7699999996</v>
      </c>
      <c r="E147" s="34">
        <f t="shared" si="18"/>
        <v>6568923</v>
      </c>
      <c r="F147" s="34">
        <f t="shared" si="18"/>
        <v>7497489.3099999996</v>
      </c>
      <c r="G147" s="4"/>
    </row>
    <row r="148" spans="1:7" ht="31.2">
      <c r="A148" s="7" t="s">
        <v>33</v>
      </c>
      <c r="B148" s="6" t="s">
        <v>79</v>
      </c>
      <c r="C148" s="8" t="s">
        <v>32</v>
      </c>
      <c r="D148" s="34">
        <v>5425435.7699999996</v>
      </c>
      <c r="E148" s="35">
        <v>6568923</v>
      </c>
      <c r="F148" s="35">
        <v>7497489.3099999996</v>
      </c>
      <c r="G148" s="4"/>
    </row>
    <row r="149" spans="1:7" ht="31.2">
      <c r="A149" s="20" t="s">
        <v>43</v>
      </c>
      <c r="B149" s="6" t="s">
        <v>87</v>
      </c>
      <c r="C149" s="8" t="s">
        <v>42</v>
      </c>
      <c r="D149" s="34">
        <f>D150</f>
        <v>0</v>
      </c>
      <c r="E149" s="34">
        <f>E150</f>
        <v>0</v>
      </c>
      <c r="F149" s="34">
        <f>F150</f>
        <v>0</v>
      </c>
      <c r="G149" s="4"/>
    </row>
    <row r="150" spans="1:7" ht="31.2">
      <c r="A150" s="7" t="s">
        <v>33</v>
      </c>
      <c r="B150" s="6" t="s">
        <v>87</v>
      </c>
      <c r="C150" s="8" t="s">
        <v>32</v>
      </c>
      <c r="D150" s="34">
        <v>0</v>
      </c>
      <c r="E150" s="35">
        <v>0</v>
      </c>
      <c r="F150" s="35">
        <v>0</v>
      </c>
      <c r="G150" s="4"/>
    </row>
    <row r="151" spans="1:7" ht="16.2">
      <c r="A151" s="16" t="s">
        <v>94</v>
      </c>
      <c r="B151" s="6"/>
      <c r="C151" s="8"/>
      <c r="D151" s="33">
        <f>SUM(D155+D157)</f>
        <v>1009303.02</v>
      </c>
      <c r="E151" s="33">
        <f>SUM(E155+E157)</f>
        <v>1055456.22</v>
      </c>
      <c r="F151" s="33">
        <f>SUM(F155+F157)</f>
        <v>1093190.32</v>
      </c>
      <c r="G151" s="4"/>
    </row>
    <row r="152" spans="1:7" ht="26.25" customHeight="1">
      <c r="A152" s="7" t="s">
        <v>89</v>
      </c>
      <c r="B152" s="6" t="s">
        <v>72</v>
      </c>
      <c r="C152" s="8"/>
      <c r="D152" s="34">
        <f>SUM(D154+D156)</f>
        <v>1009303.02</v>
      </c>
      <c r="E152" s="34">
        <f>SUM(E154+E156)</f>
        <v>1055456.22</v>
      </c>
      <c r="F152" s="34">
        <f>SUM(F154+F156)</f>
        <v>1093190.32</v>
      </c>
      <c r="G152" s="4"/>
    </row>
    <row r="153" spans="1:7" ht="31.2">
      <c r="A153" s="7" t="s">
        <v>90</v>
      </c>
      <c r="B153" s="6" t="s">
        <v>72</v>
      </c>
      <c r="C153" s="8"/>
      <c r="D153" s="34">
        <f>SUM(D154+D156)</f>
        <v>1009303.02</v>
      </c>
      <c r="E153" s="34">
        <f>SUM(E154+E156)</f>
        <v>1055456.22</v>
      </c>
      <c r="F153" s="34">
        <f>SUM(F154+F156)</f>
        <v>1093190.32</v>
      </c>
      <c r="G153" s="4"/>
    </row>
    <row r="154" spans="1:7" ht="78">
      <c r="A154" s="20" t="s">
        <v>147</v>
      </c>
      <c r="B154" s="6" t="s">
        <v>97</v>
      </c>
      <c r="C154" s="8" t="s">
        <v>56</v>
      </c>
      <c r="D154" s="34">
        <f>D155</f>
        <v>891143.68000000005</v>
      </c>
      <c r="E154" s="34">
        <f>E155</f>
        <v>973495.76</v>
      </c>
      <c r="F154" s="34">
        <f>F155</f>
        <v>973495.76</v>
      </c>
      <c r="G154" s="4"/>
    </row>
    <row r="155" spans="1:7" ht="31.2">
      <c r="A155" s="7" t="s">
        <v>23</v>
      </c>
      <c r="B155" s="6" t="s">
        <v>97</v>
      </c>
      <c r="C155" s="8" t="s">
        <v>24</v>
      </c>
      <c r="D155" s="34">
        <v>891143.68000000005</v>
      </c>
      <c r="E155" s="35">
        <v>973495.76</v>
      </c>
      <c r="F155" s="35">
        <v>973495.76</v>
      </c>
      <c r="G155" s="4"/>
    </row>
    <row r="156" spans="1:7" ht="31.2">
      <c r="A156" s="20" t="s">
        <v>43</v>
      </c>
      <c r="B156" s="6" t="s">
        <v>97</v>
      </c>
      <c r="C156" s="8" t="s">
        <v>42</v>
      </c>
      <c r="D156" s="34">
        <f>D157</f>
        <v>118159.34</v>
      </c>
      <c r="E156" s="34">
        <f>E157</f>
        <v>81960.460000000006</v>
      </c>
      <c r="F156" s="34">
        <f>F157</f>
        <v>119694.56</v>
      </c>
      <c r="G156" s="4"/>
    </row>
    <row r="157" spans="1:7" ht="31.2">
      <c r="A157" s="7" t="s">
        <v>33</v>
      </c>
      <c r="B157" s="6" t="s">
        <v>97</v>
      </c>
      <c r="C157" s="8" t="s">
        <v>32</v>
      </c>
      <c r="D157" s="34">
        <v>118159.34</v>
      </c>
      <c r="E157" s="35">
        <v>81960.460000000006</v>
      </c>
      <c r="F157" s="35">
        <v>119694.56</v>
      </c>
      <c r="G157" s="4"/>
    </row>
    <row r="158" spans="1:7" ht="15.6">
      <c r="A158" s="28" t="s">
        <v>113</v>
      </c>
      <c r="B158" s="29"/>
      <c r="C158" s="30"/>
      <c r="D158" s="33"/>
      <c r="E158" s="38">
        <v>1331530.6000000001</v>
      </c>
      <c r="F158" s="38">
        <v>2746910.07</v>
      </c>
      <c r="G158" s="4"/>
    </row>
    <row r="159" spans="1:7" ht="15.6">
      <c r="A159" s="21" t="s">
        <v>93</v>
      </c>
      <c r="B159" s="22"/>
      <c r="C159" s="22" t="s">
        <v>88</v>
      </c>
      <c r="D159" s="38">
        <f>SUM(D111+D13)</f>
        <v>124019867.17</v>
      </c>
      <c r="E159" s="38">
        <f>SUM(E111+E13+E158)</f>
        <v>82598947.949999988</v>
      </c>
      <c r="F159" s="38">
        <f>SUM(F111+F13+F158)</f>
        <v>65993729.649999999</v>
      </c>
      <c r="G159" s="4"/>
    </row>
  </sheetData>
  <mergeCells count="11">
    <mergeCell ref="D9:D10"/>
    <mergeCell ref="E1:F1"/>
    <mergeCell ref="E2:F2"/>
    <mergeCell ref="E3:F3"/>
    <mergeCell ref="E4:F4"/>
    <mergeCell ref="A8:F8"/>
    <mergeCell ref="E9:E10"/>
    <mergeCell ref="F9:F10"/>
    <mergeCell ref="A9:A10"/>
    <mergeCell ref="B9:B10"/>
    <mergeCell ref="C9:C10"/>
  </mergeCells>
  <phoneticPr fontId="2" type="noConversion"/>
  <pageMargins left="0.98425196850393704" right="0.78740157480314965" top="0.98425196850393704" bottom="0.15748031496062992" header="0.51181102362204722" footer="0.15748031496062992"/>
  <pageSetup paperSize="9" scale="6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 чтение</vt:lpstr>
      <vt:lpstr>'2 чтение'!Заголовки_для_печати</vt:lpstr>
      <vt:lpstr>'2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1</cp:lastModifiedBy>
  <cp:lastPrinted>2023-09-28T11:01:30Z</cp:lastPrinted>
  <dcterms:created xsi:type="dcterms:W3CDTF">2007-08-13T07:10:11Z</dcterms:created>
  <dcterms:modified xsi:type="dcterms:W3CDTF">2023-11-03T06:54:31Z</dcterms:modified>
</cp:coreProperties>
</file>